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60" windowWidth="8400" windowHeight="4875" activeTab="3"/>
  </bookViews>
  <sheets>
    <sheet name="Income Statement" sheetId="1" r:id="rId1"/>
    <sheet name="Balance Sheet" sheetId="2" r:id="rId2"/>
    <sheet name="Changes In Equity" sheetId="3" r:id="rId3"/>
    <sheet name="Cash Flow" sheetId="4" r:id="rId4"/>
  </sheets>
  <definedNames>
    <definedName name="_xlnm.Print_Area" localSheetId="0">'Income Statement'!$A$1:$L$60</definedName>
  </definedNames>
  <calcPr fullCalcOnLoad="1"/>
</workbook>
</file>

<file path=xl/sharedStrings.xml><?xml version="1.0" encoding="utf-8"?>
<sst xmlns="http://schemas.openxmlformats.org/spreadsheetml/2006/main" count="242" uniqueCount="120">
  <si>
    <t>Revenue</t>
  </si>
  <si>
    <t>Other operating income</t>
  </si>
  <si>
    <t>Profit from operations</t>
  </si>
  <si>
    <t>Finance costs</t>
  </si>
  <si>
    <t>Profit before tax</t>
  </si>
  <si>
    <t>Taxation</t>
  </si>
  <si>
    <t>Net profit for the period</t>
  </si>
  <si>
    <t>Property, Plant &amp; Equipment</t>
  </si>
  <si>
    <t>Current Assets</t>
  </si>
  <si>
    <t>Cash and bank balances</t>
  </si>
  <si>
    <t>Current Liabilities</t>
  </si>
  <si>
    <t>Net Current Assets</t>
  </si>
  <si>
    <t>Share</t>
  </si>
  <si>
    <t>Capital</t>
  </si>
  <si>
    <t>Premium</t>
  </si>
  <si>
    <t>Total</t>
  </si>
  <si>
    <t xml:space="preserve">CONDENSED CONSOLIDATED STATEMENT OF CHANGES IN EQUITY FOR </t>
  </si>
  <si>
    <t>Adjustments for:</t>
  </si>
  <si>
    <t>Depreciation of property, plant and equipment</t>
  </si>
  <si>
    <t>Interest income</t>
  </si>
  <si>
    <t xml:space="preserve">Interest expense  </t>
  </si>
  <si>
    <t>Operating profit before working capital changes</t>
  </si>
  <si>
    <t>Income tax paid</t>
  </si>
  <si>
    <t>Interest received</t>
  </si>
  <si>
    <t>Interest paid</t>
  </si>
  <si>
    <t>Net cash used in financing activities</t>
  </si>
  <si>
    <t>CASH AND CASH EQUIVALENTS</t>
  </si>
  <si>
    <t>(The figures have not been audited)</t>
  </si>
  <si>
    <t>CONDENSED CONSOLIDATED CASH FLOW STATEMENT FOR THE</t>
  </si>
  <si>
    <t>MELATI EHSAN HOLDINGS BERHAD (673293-X)</t>
  </si>
  <si>
    <t>Cumulative Quarter</t>
  </si>
  <si>
    <t>n/a</t>
  </si>
  <si>
    <t>Realisation of negative goodwill</t>
  </si>
  <si>
    <t>Equity holders of the parent</t>
  </si>
  <si>
    <t>RM</t>
  </si>
  <si>
    <t>Goodwill on consolidation</t>
  </si>
  <si>
    <t>Trade receivables</t>
  </si>
  <si>
    <t>Trade payables</t>
  </si>
  <si>
    <t>Share premium</t>
  </si>
  <si>
    <t>At 1 September 2006</t>
  </si>
  <si>
    <t>Individual Quarter</t>
  </si>
  <si>
    <t>Earnings per share (sen)</t>
  </si>
  <si>
    <t>Shareholders' Equity</t>
  </si>
  <si>
    <t>(Increase)/Decrease in:</t>
  </si>
  <si>
    <t>Amount due from contract customers</t>
  </si>
  <si>
    <t>Other receivables, deposits and prepaid expenses</t>
  </si>
  <si>
    <t>Increase/(Decrease) in:</t>
  </si>
  <si>
    <t>Amount due to contract customers</t>
  </si>
  <si>
    <t>Other payables and accrued expenses</t>
  </si>
  <si>
    <t>Repayment of hire-purchase payable</t>
  </si>
  <si>
    <t xml:space="preserve">  AT BEGINNING OF THE FINANCIAL PERIOD</t>
  </si>
  <si>
    <t xml:space="preserve">  AT END OF FINANCIAL PERIOD</t>
  </si>
  <si>
    <t>The Condensed Consolidated Income Statement should be read in conjunction with the accompanying explanatory notes attached to the interim financial statements.</t>
  </si>
  <si>
    <t>Administrative expenses</t>
  </si>
  <si>
    <t>Attributable to :-</t>
  </si>
  <si>
    <t>Share capital</t>
  </si>
  <si>
    <t>Tax liabilities</t>
  </si>
  <si>
    <t>Unappropriated profit</t>
  </si>
  <si>
    <t>Deferred tax liabilities</t>
  </si>
  <si>
    <t>Unappropriated</t>
  </si>
  <si>
    <t>Profit</t>
  </si>
  <si>
    <t>CASH FLOWS USED IN FINANCING ACTIVITIES</t>
  </si>
  <si>
    <t>*</t>
  </si>
  <si>
    <t>Deferred Liabilities</t>
  </si>
  <si>
    <t>ASSETS</t>
  </si>
  <si>
    <t>Represented by:</t>
  </si>
  <si>
    <t>Net Assets</t>
  </si>
  <si>
    <t>The Condensed Consolidated Balance Sheet should be read in conjunction with the accompanying explanatory notes attached to the interim financial statements.</t>
  </si>
  <si>
    <t>The Condensed Consolidated Statement Of Changes In Equity should be read in conjunction with the accompanying explanatory notes attached to the interim financial statements.</t>
  </si>
  <si>
    <t>The Condensed Consolidated Cash Flow Statement should be read in conjunction with the accompanying explanatory notes attached to the interim financial statements.</t>
  </si>
  <si>
    <t>Contract cost</t>
  </si>
  <si>
    <t>Gross profit</t>
  </si>
  <si>
    <t>Corresponding</t>
  </si>
  <si>
    <t>Current Year</t>
  </si>
  <si>
    <t>Quarter</t>
  </si>
  <si>
    <t>Preceding Year</t>
  </si>
  <si>
    <t>To Date</t>
  </si>
  <si>
    <t>Period To Date</t>
  </si>
  <si>
    <t>Net assets per share (RM)</t>
  </si>
  <si>
    <t>As At</t>
  </si>
  <si>
    <t>Period Ended</t>
  </si>
  <si>
    <t>Current Period</t>
  </si>
  <si>
    <t>NET INCREASE IN CASH AND CASH EQUIVALENTS</t>
  </si>
  <si>
    <t xml:space="preserve"> - Basic</t>
  </si>
  <si>
    <t xml:space="preserve"> - Diluted</t>
  </si>
  <si>
    <t>Reserves</t>
  </si>
  <si>
    <t>Reverse acquisition reserves</t>
  </si>
  <si>
    <t>Reverse</t>
  </si>
  <si>
    <t>Acquisition</t>
  </si>
  <si>
    <t>CONDENSED CONSOLIDATED BALANCE SHEET AS AT 31 MAY 2007</t>
  </si>
  <si>
    <t>31/05/2007</t>
  </si>
  <si>
    <t>Tax recoverable</t>
  </si>
  <si>
    <t>Fixed deposits</t>
  </si>
  <si>
    <t>Short term borrowings</t>
  </si>
  <si>
    <t>- Acquisition of subsidiaries</t>
  </si>
  <si>
    <t>- Initial public offering ("IPO")</t>
  </si>
  <si>
    <t xml:space="preserve">Issue of ordinary shares pursuant to </t>
  </si>
  <si>
    <t>Listing expenses</t>
  </si>
  <si>
    <t>Long term borrowing</t>
  </si>
  <si>
    <t>Net cash used in operating activities</t>
  </si>
  <si>
    <t>Cash absorbed by operations</t>
  </si>
  <si>
    <t>CASH FLOWS FROM INVESTING ACTIVITIES</t>
  </si>
  <si>
    <t>Net cash from investing activities</t>
  </si>
  <si>
    <t>Purchase of property, plant and equipment</t>
  </si>
  <si>
    <t>Proceed from issue of new ordinary shares</t>
  </si>
  <si>
    <t>Listing expenses paid</t>
  </si>
  <si>
    <t>Investment in a subsidiary company</t>
  </si>
  <si>
    <t>CASH FLOWS USED IN OPERATING ACTIVITIES</t>
  </si>
  <si>
    <t>Placement of deposit in financial institution</t>
  </si>
  <si>
    <t>Placement in Sinking Fund Accounts</t>
  </si>
  <si>
    <t>Deposit with financial institutions</t>
  </si>
  <si>
    <t>Bank overdrafts</t>
  </si>
  <si>
    <t xml:space="preserve">Less : </t>
  </si>
  <si>
    <t>Deposit pledged with financial institution</t>
  </si>
  <si>
    <t>Deposit in Sinking Fund Accounts</t>
  </si>
  <si>
    <t>CONDENSED CONSOLIDATED INCOME STATEMENT FOR THE THIRD QUARTER ENDED 31 MAY 2007</t>
  </si>
  <si>
    <t>These are the second interim financial statements on the consolidated results for the third quarter ended 31 May 2007 announced by Melati Ehsan Holdings Berhad ("the Company" or "MEHB") in compliance with Bursa Malaysia Securities Berhad's ("Bursa Securities") requirements in conjunction with the admission of the Company to the Main Board of Bursa Securities. As this is the second quarterly report being drawn out after the Group was conceived on 3 January 2007, there are no comparative consolidated figures for the preceding financial year's corresponding quarter and period to date.</t>
  </si>
  <si>
    <t>At 31 May 2007</t>
  </si>
  <si>
    <t>THIRD QUARTER ENDED 31 MAY 2007</t>
  </si>
  <si>
    <t>THE THIRD QUARTER ENDED 31 MAY 2007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</si>
</sst>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_);[Red]\(#,##0.00000\)"/>
    <numFmt numFmtId="166" formatCode="#,##0.0_);\(#,##0.0\)"/>
    <numFmt numFmtId="167" formatCode="_(* #,##0.0_);_(* \(#,##0.0\);_(* &quot;-&quot;??_);_(@_)"/>
    <numFmt numFmtId="168" formatCode="_(* #,##0_);_(* \(#,##0\);_(* &quot;-&quot;??_);_(@_)"/>
    <numFmt numFmtId="169" formatCode="0.00000000"/>
    <numFmt numFmtId="170" formatCode="0.0000000"/>
    <numFmt numFmtId="171" formatCode="0.000000"/>
    <numFmt numFmtId="172" formatCode="0.00000"/>
    <numFmt numFmtId="173" formatCode="0.0000"/>
    <numFmt numFmtId="174" formatCode="0.000"/>
    <numFmt numFmtId="175" formatCode="#,##0.000_);\(#,##0.000\)"/>
    <numFmt numFmtId="176" formatCode="_(* #,##0.000_);_(* \(#,##0.000\);_(* &quot;-&quot;??_);_(@_)"/>
    <numFmt numFmtId="177" formatCode="_(* #,##0.0000_);_(* \(#,##0.0000\);_(* &quot;-&quot;??_);_(@_)"/>
  </numFmts>
  <fonts count="40">
    <font>
      <sz val="12"/>
      <name val="Times New Roman"/>
      <family val="0"/>
    </font>
    <font>
      <sz val="8"/>
      <name val="Times New Roman"/>
      <family val="0"/>
    </font>
    <font>
      <b/>
      <sz val="12"/>
      <name val="Times New Roman"/>
      <family val="1"/>
    </font>
    <font>
      <b/>
      <sz val="14"/>
      <name val="Times New Roman"/>
      <family val="1"/>
    </font>
    <font>
      <sz val="14"/>
      <name val="Times New Roman"/>
      <family val="1"/>
    </font>
    <font>
      <u val="single"/>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0" fillId="0" borderId="0" xfId="0" applyFont="1" applyAlignment="1">
      <alignment vertical="justify" wrapText="1"/>
    </xf>
    <xf numFmtId="39" fontId="2" fillId="0" borderId="0" xfId="0" applyNumberFormat="1" applyFont="1" applyAlignment="1">
      <alignment horizontal="center"/>
    </xf>
    <xf numFmtId="0" fontId="2" fillId="0" borderId="0" xfId="0" applyFont="1" applyAlignment="1">
      <alignment horizontal="center"/>
    </xf>
    <xf numFmtId="41" fontId="0" fillId="0" borderId="0" xfId="42" applyNumberFormat="1" applyFont="1" applyAlignment="1">
      <alignment/>
    </xf>
    <xf numFmtId="41" fontId="0" fillId="0" borderId="0" xfId="42" applyNumberFormat="1" applyFont="1" applyFill="1" applyAlignment="1">
      <alignment/>
    </xf>
    <xf numFmtId="41" fontId="0" fillId="0" borderId="10" xfId="42" applyNumberFormat="1" applyFont="1" applyBorder="1" applyAlignment="1">
      <alignment/>
    </xf>
    <xf numFmtId="0" fontId="0" fillId="0" borderId="0" xfId="0" applyFont="1" applyAlignment="1">
      <alignment horizontal="center"/>
    </xf>
    <xf numFmtId="14" fontId="2" fillId="0" borderId="0" xfId="0" applyNumberFormat="1" applyFont="1" applyAlignment="1">
      <alignment horizontal="center"/>
    </xf>
    <xf numFmtId="14" fontId="2" fillId="0" borderId="0" xfId="0" applyNumberFormat="1" applyFont="1" applyAlignment="1" quotePrefix="1">
      <alignment horizontal="center"/>
    </xf>
    <xf numFmtId="37" fontId="0" fillId="0" borderId="0" xfId="0" applyNumberFormat="1" applyFont="1" applyAlignment="1">
      <alignment/>
    </xf>
    <xf numFmtId="37" fontId="0" fillId="0" borderId="0" xfId="0" applyNumberFormat="1" applyFont="1" applyAlignment="1">
      <alignment horizontal="center"/>
    </xf>
    <xf numFmtId="37" fontId="0" fillId="0" borderId="11" xfId="0" applyNumberFormat="1" applyFont="1" applyBorder="1" applyAlignment="1">
      <alignment/>
    </xf>
    <xf numFmtId="37" fontId="0" fillId="0" borderId="11" xfId="0" applyNumberFormat="1" applyFont="1" applyBorder="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horizontal="center"/>
    </xf>
    <xf numFmtId="37" fontId="0" fillId="0" borderId="10" xfId="0" applyNumberFormat="1" applyFont="1" applyBorder="1" applyAlignment="1">
      <alignment/>
    </xf>
    <xf numFmtId="37" fontId="0" fillId="0" borderId="10" xfId="0" applyNumberFormat="1" applyFont="1" applyBorder="1" applyAlignment="1">
      <alignment horizontal="center"/>
    </xf>
    <xf numFmtId="43" fontId="0" fillId="0" borderId="0" xfId="42" applyFont="1" applyAlignment="1">
      <alignment horizontal="center"/>
    </xf>
    <xf numFmtId="37" fontId="0" fillId="0" borderId="12" xfId="0" applyNumberFormat="1" applyFont="1" applyBorder="1" applyAlignment="1">
      <alignment/>
    </xf>
    <xf numFmtId="37" fontId="0" fillId="0" borderId="12" xfId="0" applyNumberFormat="1" applyFont="1" applyBorder="1" applyAlignment="1">
      <alignment horizontal="center"/>
    </xf>
    <xf numFmtId="0" fontId="0" fillId="0" borderId="0" xfId="0" applyFont="1" applyAlignment="1" quotePrefix="1">
      <alignment/>
    </xf>
    <xf numFmtId="43" fontId="0" fillId="0" borderId="12" xfId="42" applyFont="1" applyBorder="1" applyAlignment="1">
      <alignment horizontal="center"/>
    </xf>
    <xf numFmtId="0" fontId="0" fillId="0" borderId="0" xfId="0" applyFont="1" applyAlignment="1">
      <alignment horizontal="justify" vertical="justify" wrapText="1"/>
    </xf>
    <xf numFmtId="0" fontId="2" fillId="0" borderId="0" xfId="0" applyFont="1" applyAlignment="1" quotePrefix="1">
      <alignment horizontal="center"/>
    </xf>
    <xf numFmtId="43" fontId="0" fillId="0" borderId="0" xfId="42" applyFont="1" applyAlignment="1">
      <alignment/>
    </xf>
    <xf numFmtId="37" fontId="0" fillId="0" borderId="13" xfId="0" applyNumberFormat="1" applyFont="1" applyBorder="1" applyAlignment="1">
      <alignment/>
    </xf>
    <xf numFmtId="168" fontId="0" fillId="0" borderId="0" xfId="42" applyNumberFormat="1" applyFont="1" applyAlignment="1">
      <alignment/>
    </xf>
    <xf numFmtId="43" fontId="2" fillId="0" borderId="12" xfId="42" applyFont="1" applyBorder="1" applyAlignment="1">
      <alignment/>
    </xf>
    <xf numFmtId="4" fontId="0" fillId="0" borderId="0" xfId="0" applyNumberFormat="1" applyFont="1" applyBorder="1" applyAlignment="1">
      <alignment horizontal="center"/>
    </xf>
    <xf numFmtId="43" fontId="0" fillId="0" borderId="0" xfId="42" applyFont="1" applyBorder="1" applyAlignment="1">
      <alignment horizontal="center"/>
    </xf>
    <xf numFmtId="43" fontId="0" fillId="0" borderId="0" xfId="42" applyFont="1" applyBorder="1" applyAlignment="1">
      <alignment/>
    </xf>
    <xf numFmtId="0" fontId="2" fillId="0" borderId="0" xfId="0" applyFont="1" applyAlignment="1">
      <alignment/>
    </xf>
    <xf numFmtId="0" fontId="0" fillId="0" borderId="0" xfId="0" applyFont="1" applyAlignment="1">
      <alignment/>
    </xf>
    <xf numFmtId="39" fontId="0" fillId="0" borderId="0" xfId="0" applyNumberFormat="1" applyFont="1" applyAlignment="1">
      <alignment/>
    </xf>
    <xf numFmtId="0" fontId="4" fillId="0" borderId="0" xfId="0" applyFont="1" applyAlignment="1">
      <alignment/>
    </xf>
    <xf numFmtId="0" fontId="5" fillId="0" borderId="0" xfId="56" applyFont="1" applyAlignment="1">
      <alignment horizontal="center"/>
      <protection/>
    </xf>
    <xf numFmtId="0" fontId="0" fillId="0" borderId="0" xfId="56" applyFont="1">
      <alignment/>
      <protection/>
    </xf>
    <xf numFmtId="39" fontId="2" fillId="0" borderId="0" xfId="56" applyNumberFormat="1" applyFont="1" applyAlignment="1">
      <alignment horizontal="center"/>
      <protection/>
    </xf>
    <xf numFmtId="0" fontId="0" fillId="0" borderId="0" xfId="56" applyFont="1" applyAlignment="1">
      <alignment horizontal="center"/>
      <protection/>
    </xf>
    <xf numFmtId="0" fontId="0" fillId="0" borderId="0" xfId="56" applyFont="1">
      <alignment/>
      <protection/>
    </xf>
    <xf numFmtId="0" fontId="0" fillId="0" borderId="0" xfId="55" applyFont="1">
      <alignment/>
      <protection/>
    </xf>
    <xf numFmtId="0" fontId="0" fillId="0" borderId="0" xfId="55" applyFont="1">
      <alignment/>
      <protection/>
    </xf>
    <xf numFmtId="39" fontId="0" fillId="0" borderId="0" xfId="56" applyNumberFormat="1" applyFont="1" applyAlignment="1">
      <alignment horizontal="center"/>
      <protection/>
    </xf>
    <xf numFmtId="38" fontId="0" fillId="0" borderId="0" xfId="56" applyNumberFormat="1" applyFont="1" applyAlignment="1">
      <alignment horizontal="right"/>
      <protection/>
    </xf>
    <xf numFmtId="38" fontId="0" fillId="0" borderId="0" xfId="56" applyNumberFormat="1" applyFont="1" applyAlignment="1">
      <alignment/>
      <protection/>
    </xf>
    <xf numFmtId="38" fontId="0" fillId="0" borderId="0" xfId="56" applyNumberFormat="1" applyFont="1" applyAlignment="1">
      <alignment horizontal="center"/>
      <protection/>
    </xf>
    <xf numFmtId="0" fontId="0" fillId="0" borderId="0" xfId="56" applyFont="1" applyAlignment="1">
      <alignment horizontal="right"/>
      <protection/>
    </xf>
    <xf numFmtId="39" fontId="0" fillId="0" borderId="0" xfId="56" applyNumberFormat="1" applyFont="1" applyBorder="1">
      <alignment/>
      <protection/>
    </xf>
    <xf numFmtId="38" fontId="0" fillId="0" borderId="0" xfId="56" applyNumberFormat="1" applyFont="1">
      <alignment/>
      <protection/>
    </xf>
    <xf numFmtId="0" fontId="0" fillId="0" borderId="0" xfId="0" applyFont="1" applyAlignment="1">
      <alignment vertical="justify" wrapText="1"/>
    </xf>
    <xf numFmtId="2" fontId="0" fillId="0" borderId="12" xfId="0" applyNumberFormat="1" applyFont="1" applyBorder="1" applyAlignment="1">
      <alignment horizontal="center"/>
    </xf>
    <xf numFmtId="41" fontId="0" fillId="0" borderId="0" xfId="42" applyNumberFormat="1" applyFont="1" applyBorder="1" applyAlignment="1">
      <alignment/>
    </xf>
    <xf numFmtId="0" fontId="0" fillId="0" borderId="0" xfId="0" applyFont="1" applyAlignment="1">
      <alignment horizontal="center" vertical="top"/>
    </xf>
    <xf numFmtId="2" fontId="0" fillId="0" borderId="0" xfId="0" applyNumberFormat="1" applyFont="1" applyBorder="1" applyAlignment="1">
      <alignment horizontal="center"/>
    </xf>
    <xf numFmtId="0" fontId="0" fillId="0" borderId="0" xfId="0" applyFont="1" applyBorder="1" applyAlignment="1">
      <alignment horizontal="center"/>
    </xf>
    <xf numFmtId="37" fontId="0" fillId="0" borderId="0" xfId="56" applyNumberFormat="1" applyFont="1" applyAlignment="1">
      <alignment horizontal="right"/>
      <protection/>
    </xf>
    <xf numFmtId="37" fontId="0" fillId="0" borderId="0" xfId="56" applyNumberFormat="1" applyFont="1" applyAlignment="1">
      <alignment/>
      <protection/>
    </xf>
    <xf numFmtId="37" fontId="0" fillId="0" borderId="14" xfId="56" applyNumberFormat="1" applyFont="1" applyBorder="1" applyAlignment="1">
      <alignment horizontal="right"/>
      <protection/>
    </xf>
    <xf numFmtId="37" fontId="0" fillId="0" borderId="0" xfId="56" applyNumberFormat="1" applyFont="1" applyBorder="1" applyAlignment="1">
      <alignment horizontal="right"/>
      <protection/>
    </xf>
    <xf numFmtId="37" fontId="0" fillId="0" borderId="11" xfId="56" applyNumberFormat="1" applyFont="1" applyBorder="1" applyAlignment="1">
      <alignment horizontal="right"/>
      <protection/>
    </xf>
    <xf numFmtId="37" fontId="0" fillId="0" borderId="0" xfId="56" applyNumberFormat="1" applyFont="1" applyBorder="1" applyAlignment="1">
      <alignment horizontal="right"/>
      <protection/>
    </xf>
    <xf numFmtId="37" fontId="0" fillId="0" borderId="0" xfId="56" applyNumberFormat="1" applyFont="1" applyAlignment="1">
      <alignment horizontal="right"/>
      <protection/>
    </xf>
    <xf numFmtId="37" fontId="0" fillId="0" borderId="14" xfId="56" applyNumberFormat="1" applyFont="1" applyBorder="1" applyAlignment="1">
      <alignment horizontal="right"/>
      <protection/>
    </xf>
    <xf numFmtId="37" fontId="0" fillId="0" borderId="12" xfId="56" applyNumberFormat="1" applyFont="1" applyBorder="1" applyAlignment="1">
      <alignment horizontal="right"/>
      <protection/>
    </xf>
    <xf numFmtId="37" fontId="0" fillId="0" borderId="11" xfId="56" applyNumberFormat="1" applyFont="1" applyBorder="1" applyAlignment="1">
      <alignment horizontal="right"/>
      <protection/>
    </xf>
    <xf numFmtId="37" fontId="0" fillId="0" borderId="0" xfId="56" applyNumberFormat="1" applyFont="1" applyBorder="1">
      <alignment/>
      <protection/>
    </xf>
    <xf numFmtId="37" fontId="0" fillId="0" borderId="13" xfId="0" applyNumberFormat="1" applyFont="1" applyBorder="1" applyAlignment="1">
      <alignment horizontal="center"/>
    </xf>
    <xf numFmtId="37" fontId="2" fillId="0" borderId="12" xfId="0" applyNumberFormat="1" applyFont="1" applyBorder="1" applyAlignment="1">
      <alignment horizontal="center"/>
    </xf>
    <xf numFmtId="0" fontId="0" fillId="0" borderId="0" xfId="0" applyFont="1" applyFill="1" applyAlignment="1" quotePrefix="1">
      <alignment/>
    </xf>
    <xf numFmtId="168" fontId="0" fillId="0" borderId="0" xfId="42" applyNumberFormat="1" applyFont="1" applyBorder="1" applyAlignment="1">
      <alignment/>
    </xf>
    <xf numFmtId="0" fontId="0" fillId="0" borderId="0" xfId="56" applyFont="1">
      <alignment/>
      <protection/>
    </xf>
    <xf numFmtId="39" fontId="0" fillId="0" borderId="12" xfId="56" applyNumberFormat="1" applyFont="1" applyBorder="1">
      <alignment/>
      <protection/>
    </xf>
    <xf numFmtId="0" fontId="0" fillId="0" borderId="0" xfId="0" applyFont="1" applyAlignment="1">
      <alignment horizontal="center"/>
    </xf>
    <xf numFmtId="0" fontId="0" fillId="0" borderId="0" xfId="0" applyFont="1" applyAlignment="1">
      <alignment horizontal="center" vertical="justify" wrapText="1"/>
    </xf>
    <xf numFmtId="0" fontId="0" fillId="0" borderId="0" xfId="0" applyFont="1" applyAlignment="1">
      <alignment horizontal="justify" vertical="justify" wrapText="1"/>
    </xf>
    <xf numFmtId="0" fontId="0" fillId="0" borderId="0" xfId="0" applyFont="1" applyAlignment="1">
      <alignment horizontal="center"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solCFS"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zoomScale="75" zoomScaleNormal="75" zoomScalePageLayoutView="0" workbookViewId="0" topLeftCell="A1">
      <selection activeCell="C2" sqref="C2"/>
    </sheetView>
  </sheetViews>
  <sheetFormatPr defaultColWidth="9.00390625" defaultRowHeight="15.75"/>
  <cols>
    <col min="1" max="1" width="3.625" style="4" customWidth="1"/>
    <col min="2" max="2" width="2.625" style="4" customWidth="1"/>
    <col min="3" max="3" width="35.625" style="4" customWidth="1"/>
    <col min="4" max="4" width="2.625" style="4" customWidth="1"/>
    <col min="5" max="5" width="15.625" style="4" customWidth="1"/>
    <col min="6" max="6" width="3.125" style="4" customWidth="1"/>
    <col min="7" max="7" width="15.75390625" style="4" customWidth="1"/>
    <col min="8" max="8" width="3.125" style="4" customWidth="1"/>
    <col min="9" max="9" width="15.625" style="4" customWidth="1"/>
    <col min="10" max="10" width="3.125" style="4" customWidth="1"/>
    <col min="11" max="11" width="15.625" style="4" customWidth="1"/>
    <col min="12" max="12" width="2.625" style="4" customWidth="1"/>
    <col min="13" max="16384" width="9.00390625" style="4" customWidth="1"/>
  </cols>
  <sheetData>
    <row r="1" spans="1:11" s="3" customFormat="1" ht="18.75">
      <c r="A1" s="2" t="s">
        <v>29</v>
      </c>
      <c r="K1" s="2"/>
    </row>
    <row r="3" ht="15.75">
      <c r="A3" s="1" t="s">
        <v>115</v>
      </c>
    </row>
    <row r="4" ht="15.75">
      <c r="A4" s="4" t="s">
        <v>27</v>
      </c>
    </row>
    <row r="7" spans="5:11" ht="15.75">
      <c r="E7" s="79" t="s">
        <v>40</v>
      </c>
      <c r="F7" s="79"/>
      <c r="G7" s="79"/>
      <c r="I7" s="79" t="s">
        <v>30</v>
      </c>
      <c r="J7" s="79"/>
      <c r="K7" s="79"/>
    </row>
    <row r="8" spans="5:11" ht="15.75">
      <c r="E8" s="13"/>
      <c r="F8" s="13"/>
      <c r="G8" s="14" t="s">
        <v>75</v>
      </c>
      <c r="I8" s="13"/>
      <c r="J8" s="13"/>
      <c r="K8" s="14" t="s">
        <v>75</v>
      </c>
    </row>
    <row r="9" spans="5:11" ht="15.75">
      <c r="E9" s="14" t="s">
        <v>73</v>
      </c>
      <c r="F9" s="9"/>
      <c r="G9" s="14" t="s">
        <v>72</v>
      </c>
      <c r="H9" s="9"/>
      <c r="I9" s="14" t="s">
        <v>73</v>
      </c>
      <c r="J9" s="9"/>
      <c r="K9" s="14" t="s">
        <v>72</v>
      </c>
    </row>
    <row r="10" spans="5:11" ht="15.75">
      <c r="E10" s="14" t="s">
        <v>74</v>
      </c>
      <c r="F10" s="9"/>
      <c r="G10" s="14" t="s">
        <v>74</v>
      </c>
      <c r="H10" s="9"/>
      <c r="I10" s="9" t="s">
        <v>76</v>
      </c>
      <c r="J10" s="9"/>
      <c r="K10" s="9" t="s">
        <v>77</v>
      </c>
    </row>
    <row r="11" spans="5:11" ht="15.75">
      <c r="E11" s="15">
        <v>39233</v>
      </c>
      <c r="F11" s="9"/>
      <c r="G11" s="15">
        <v>38868</v>
      </c>
      <c r="H11" s="9"/>
      <c r="I11" s="15">
        <v>39233</v>
      </c>
      <c r="J11" s="9"/>
      <c r="K11" s="15">
        <v>38868</v>
      </c>
    </row>
    <row r="12" spans="5:11" ht="15.75">
      <c r="E12" s="9" t="s">
        <v>34</v>
      </c>
      <c r="F12" s="9"/>
      <c r="G12" s="9" t="s">
        <v>34</v>
      </c>
      <c r="H12" s="9"/>
      <c r="I12" s="9" t="s">
        <v>34</v>
      </c>
      <c r="J12" s="9"/>
      <c r="K12" s="9" t="s">
        <v>34</v>
      </c>
    </row>
    <row r="14" spans="2:11" ht="15.75">
      <c r="B14" s="4" t="s">
        <v>0</v>
      </c>
      <c r="E14" s="16">
        <v>55132286</v>
      </c>
      <c r="F14" s="16"/>
      <c r="G14" s="17" t="s">
        <v>31</v>
      </c>
      <c r="H14" s="16"/>
      <c r="I14" s="16">
        <v>93556092</v>
      </c>
      <c r="J14" s="16"/>
      <c r="K14" s="17" t="s">
        <v>31</v>
      </c>
    </row>
    <row r="15" spans="5:11" ht="15.75">
      <c r="E15" s="16"/>
      <c r="F15" s="16"/>
      <c r="G15" s="17"/>
      <c r="H15" s="16"/>
      <c r="I15" s="16"/>
      <c r="J15" s="16"/>
      <c r="K15" s="17"/>
    </row>
    <row r="16" spans="2:11" ht="15.75">
      <c r="B16" s="4" t="s">
        <v>70</v>
      </c>
      <c r="E16" s="16">
        <v>-40349338</v>
      </c>
      <c r="F16" s="16"/>
      <c r="G16" s="17" t="s">
        <v>31</v>
      </c>
      <c r="H16" s="16"/>
      <c r="I16" s="16">
        <v>-72424440</v>
      </c>
      <c r="J16" s="16"/>
      <c r="K16" s="17" t="s">
        <v>31</v>
      </c>
    </row>
    <row r="17" spans="5:11" ht="15.75">
      <c r="E17" s="18"/>
      <c r="F17" s="16"/>
      <c r="G17" s="19"/>
      <c r="H17" s="16"/>
      <c r="I17" s="18"/>
      <c r="J17" s="16"/>
      <c r="K17" s="19"/>
    </row>
    <row r="18" spans="2:11" ht="15.75">
      <c r="B18" s="4" t="s">
        <v>71</v>
      </c>
      <c r="E18" s="16">
        <f>SUM(E14:E17)</f>
        <v>14782948</v>
      </c>
      <c r="F18" s="16"/>
      <c r="G18" s="17" t="s">
        <v>31</v>
      </c>
      <c r="H18" s="16"/>
      <c r="I18" s="16">
        <f>SUM(I14:I17)</f>
        <v>21131652</v>
      </c>
      <c r="J18" s="16"/>
      <c r="K18" s="17" t="s">
        <v>31</v>
      </c>
    </row>
    <row r="19" spans="5:11" ht="15.75">
      <c r="E19" s="16"/>
      <c r="F19" s="16"/>
      <c r="G19" s="17"/>
      <c r="H19" s="16"/>
      <c r="I19" s="16"/>
      <c r="J19" s="16"/>
      <c r="K19" s="17"/>
    </row>
    <row r="20" spans="2:11" ht="15.75">
      <c r="B20" s="4" t="s">
        <v>1</v>
      </c>
      <c r="E20" s="20">
        <v>779</v>
      </c>
      <c r="F20" s="20"/>
      <c r="G20" s="21" t="s">
        <v>31</v>
      </c>
      <c r="H20" s="20"/>
      <c r="I20" s="20">
        <v>15649</v>
      </c>
      <c r="J20" s="20"/>
      <c r="K20" s="21" t="s">
        <v>31</v>
      </c>
    </row>
    <row r="21" spans="5:11" ht="15.75">
      <c r="E21" s="16"/>
      <c r="F21" s="16"/>
      <c r="G21" s="17"/>
      <c r="H21" s="16"/>
      <c r="I21" s="16"/>
      <c r="J21" s="16"/>
      <c r="K21" s="17"/>
    </row>
    <row r="22" spans="2:11" ht="15.75">
      <c r="B22" s="4" t="s">
        <v>53</v>
      </c>
      <c r="E22" s="16">
        <v>-824747</v>
      </c>
      <c r="F22" s="16"/>
      <c r="G22" s="17" t="s">
        <v>31</v>
      </c>
      <c r="H22" s="16"/>
      <c r="I22" s="16">
        <v>-1497564</v>
      </c>
      <c r="J22" s="16"/>
      <c r="K22" s="17" t="s">
        <v>31</v>
      </c>
    </row>
    <row r="23" spans="5:11" ht="15.75">
      <c r="E23" s="18"/>
      <c r="F23" s="16"/>
      <c r="G23" s="19"/>
      <c r="H23" s="16"/>
      <c r="I23" s="18"/>
      <c r="J23" s="16"/>
      <c r="K23" s="19"/>
    </row>
    <row r="24" spans="2:11" ht="15.75">
      <c r="B24" s="4" t="s">
        <v>2</v>
      </c>
      <c r="E24" s="16">
        <f>SUM(E18:E23)</f>
        <v>13958980</v>
      </c>
      <c r="F24" s="16"/>
      <c r="G24" s="17" t="s">
        <v>31</v>
      </c>
      <c r="H24" s="16"/>
      <c r="I24" s="16">
        <f>SUM(I18:I23)</f>
        <v>19649737</v>
      </c>
      <c r="J24" s="16"/>
      <c r="K24" s="17" t="s">
        <v>31</v>
      </c>
    </row>
    <row r="25" spans="5:11" ht="15.75">
      <c r="E25" s="16"/>
      <c r="F25" s="16"/>
      <c r="G25" s="17"/>
      <c r="H25" s="16"/>
      <c r="I25" s="16"/>
      <c r="J25" s="16"/>
      <c r="K25" s="17"/>
    </row>
    <row r="26" spans="2:11" ht="15.75">
      <c r="B26" s="4" t="s">
        <v>3</v>
      </c>
      <c r="E26" s="16">
        <v>-810</v>
      </c>
      <c r="F26" s="16"/>
      <c r="G26" s="17" t="s">
        <v>31</v>
      </c>
      <c r="H26" s="16"/>
      <c r="I26" s="16">
        <v>-2916</v>
      </c>
      <c r="J26" s="16"/>
      <c r="K26" s="17" t="s">
        <v>31</v>
      </c>
    </row>
    <row r="27" spans="5:11" ht="15.75">
      <c r="E27" s="16"/>
      <c r="F27" s="16"/>
      <c r="G27" s="17"/>
      <c r="H27" s="16"/>
      <c r="I27" s="16"/>
      <c r="J27" s="16"/>
      <c r="K27" s="17"/>
    </row>
    <row r="28" spans="2:11" ht="15.75">
      <c r="B28" s="4" t="s">
        <v>32</v>
      </c>
      <c r="E28" s="37">
        <v>0</v>
      </c>
      <c r="F28" s="20"/>
      <c r="G28" s="21" t="s">
        <v>31</v>
      </c>
      <c r="H28" s="20"/>
      <c r="I28" s="76">
        <v>1448906</v>
      </c>
      <c r="J28" s="20"/>
      <c r="K28" s="21" t="s">
        <v>31</v>
      </c>
    </row>
    <row r="29" spans="5:11" ht="15.75">
      <c r="E29" s="18"/>
      <c r="F29" s="16"/>
      <c r="G29" s="19"/>
      <c r="H29" s="16"/>
      <c r="I29" s="18"/>
      <c r="J29" s="16"/>
      <c r="K29" s="19"/>
    </row>
    <row r="30" spans="2:11" ht="15.75">
      <c r="B30" s="4" t="s">
        <v>4</v>
      </c>
      <c r="E30" s="16">
        <f>SUM(E24:E28)</f>
        <v>13958170</v>
      </c>
      <c r="F30" s="16"/>
      <c r="G30" s="17" t="s">
        <v>31</v>
      </c>
      <c r="H30" s="16"/>
      <c r="I30" s="16">
        <f>SUM(I24:I28)</f>
        <v>21095727</v>
      </c>
      <c r="J30" s="16"/>
      <c r="K30" s="17" t="s">
        <v>31</v>
      </c>
    </row>
    <row r="31" spans="5:11" ht="15.75">
      <c r="E31" s="16"/>
      <c r="F31" s="16"/>
      <c r="G31" s="17"/>
      <c r="H31" s="16"/>
      <c r="I31" s="16"/>
      <c r="J31" s="16"/>
      <c r="K31" s="17"/>
    </row>
    <row r="32" spans="2:11" ht="15.75">
      <c r="B32" s="4" t="s">
        <v>5</v>
      </c>
      <c r="E32" s="20">
        <v>-3760000</v>
      </c>
      <c r="F32" s="20"/>
      <c r="G32" s="21" t="s">
        <v>31</v>
      </c>
      <c r="H32" s="20"/>
      <c r="I32" s="20">
        <v>-5260000</v>
      </c>
      <c r="J32" s="20"/>
      <c r="K32" s="21" t="s">
        <v>31</v>
      </c>
    </row>
    <row r="33" spans="5:11" ht="15.75">
      <c r="E33" s="18"/>
      <c r="F33" s="16"/>
      <c r="G33" s="19"/>
      <c r="H33" s="16"/>
      <c r="I33" s="18"/>
      <c r="J33" s="16"/>
      <c r="K33" s="19"/>
    </row>
    <row r="34" spans="2:11" ht="16.5" thickBot="1">
      <c r="B34" s="4" t="s">
        <v>6</v>
      </c>
      <c r="E34" s="22">
        <f>SUM(E30:E33)</f>
        <v>10198170</v>
      </c>
      <c r="F34" s="16"/>
      <c r="G34" s="23" t="s">
        <v>31</v>
      </c>
      <c r="H34" s="16"/>
      <c r="I34" s="22">
        <f>SUM(I30:I33)</f>
        <v>15835727</v>
      </c>
      <c r="J34" s="16"/>
      <c r="K34" s="23" t="s">
        <v>31</v>
      </c>
    </row>
    <row r="35" spans="7:11" ht="15.75">
      <c r="G35" s="24"/>
      <c r="K35" s="24"/>
    </row>
    <row r="36" spans="7:11" ht="15.75">
      <c r="G36" s="24"/>
      <c r="K36" s="24"/>
    </row>
    <row r="37" spans="2:11" ht="15.75">
      <c r="B37" s="4" t="s">
        <v>54</v>
      </c>
      <c r="G37" s="24"/>
      <c r="K37" s="24"/>
    </row>
    <row r="38" spans="2:11" ht="16.5" thickBot="1">
      <c r="B38" s="4" t="s">
        <v>33</v>
      </c>
      <c r="E38" s="25">
        <f>E34</f>
        <v>10198170</v>
      </c>
      <c r="G38" s="26" t="str">
        <f>G34</f>
        <v>n/a</v>
      </c>
      <c r="I38" s="25">
        <f>I34</f>
        <v>15835727</v>
      </c>
      <c r="K38" s="26" t="str">
        <f>K34</f>
        <v>n/a</v>
      </c>
    </row>
    <row r="39" spans="7:11" ht="15.75">
      <c r="G39" s="24"/>
      <c r="K39" s="24"/>
    </row>
    <row r="40" spans="7:11" ht="15.75">
      <c r="G40" s="24"/>
      <c r="K40" s="24"/>
    </row>
    <row r="41" spans="2:11" ht="15.75">
      <c r="B41" s="4" t="s">
        <v>41</v>
      </c>
      <c r="G41" s="24"/>
      <c r="K41" s="24"/>
    </row>
    <row r="42" spans="7:11" ht="9" customHeight="1">
      <c r="G42" s="24"/>
      <c r="K42" s="24"/>
    </row>
    <row r="43" spans="2:11" ht="16.5" thickBot="1">
      <c r="B43" s="4" t="s">
        <v>83</v>
      </c>
      <c r="E43" s="57">
        <v>8.9</v>
      </c>
      <c r="F43" s="13"/>
      <c r="G43" s="28" t="s">
        <v>31</v>
      </c>
      <c r="H43" s="13"/>
      <c r="I43" s="57">
        <v>27.33</v>
      </c>
      <c r="J43" s="13"/>
      <c r="K43" s="28" t="s">
        <v>31</v>
      </c>
    </row>
    <row r="44" spans="2:11" ht="9" customHeight="1">
      <c r="B44" s="27"/>
      <c r="C44" s="27"/>
      <c r="E44" s="60"/>
      <c r="F44" s="13"/>
      <c r="G44" s="36"/>
      <c r="H44" s="13"/>
      <c r="I44" s="60"/>
      <c r="J44" s="13"/>
      <c r="K44" s="36"/>
    </row>
    <row r="45" spans="2:11" ht="16.5" thickBot="1">
      <c r="B45" s="4" t="s">
        <v>84</v>
      </c>
      <c r="E45" s="57">
        <v>8.9</v>
      </c>
      <c r="F45" s="61"/>
      <c r="G45" s="28" t="s">
        <v>31</v>
      </c>
      <c r="H45" s="61"/>
      <c r="I45" s="57">
        <v>27.33</v>
      </c>
      <c r="J45" s="61"/>
      <c r="K45" s="28" t="s">
        <v>31</v>
      </c>
    </row>
    <row r="46" spans="5:11" ht="15.75">
      <c r="E46" s="35"/>
      <c r="F46" s="13"/>
      <c r="G46" s="36"/>
      <c r="H46" s="13"/>
      <c r="I46" s="35"/>
      <c r="J46" s="13"/>
      <c r="K46" s="36"/>
    </row>
    <row r="48" spans="2:11" ht="84" customHeight="1">
      <c r="B48" s="59" t="s">
        <v>62</v>
      </c>
      <c r="C48" s="81" t="s">
        <v>116</v>
      </c>
      <c r="D48" s="81"/>
      <c r="E48" s="81"/>
      <c r="F48" s="81"/>
      <c r="G48" s="81"/>
      <c r="H48" s="81"/>
      <c r="I48" s="81"/>
      <c r="J48" s="81"/>
      <c r="K48" s="81"/>
    </row>
    <row r="49" spans="2:11" ht="15.75">
      <c r="B49" s="29"/>
      <c r="C49" s="29"/>
      <c r="D49" s="29"/>
      <c r="E49" s="29"/>
      <c r="F49" s="29"/>
      <c r="G49" s="29"/>
      <c r="H49" s="29"/>
      <c r="I49" s="29"/>
      <c r="J49" s="29"/>
      <c r="K49" s="29"/>
    </row>
    <row r="50" spans="2:11" ht="15.75">
      <c r="B50" s="29"/>
      <c r="C50" s="29"/>
      <c r="D50" s="29"/>
      <c r="E50" s="29"/>
      <c r="F50" s="29"/>
      <c r="G50" s="29"/>
      <c r="H50" s="29"/>
      <c r="I50" s="29"/>
      <c r="J50" s="29"/>
      <c r="K50" s="29"/>
    </row>
    <row r="51" spans="2:11" ht="15.75">
      <c r="B51" s="29"/>
      <c r="C51" s="29"/>
      <c r="D51" s="29"/>
      <c r="E51" s="29"/>
      <c r="F51" s="29"/>
      <c r="G51" s="29"/>
      <c r="H51" s="29"/>
      <c r="I51" s="29"/>
      <c r="J51" s="29"/>
      <c r="K51" s="29"/>
    </row>
    <row r="52" spans="2:11" ht="15.75">
      <c r="B52" s="29"/>
      <c r="C52" s="29"/>
      <c r="D52" s="29"/>
      <c r="E52" s="29"/>
      <c r="F52" s="29"/>
      <c r="G52" s="29"/>
      <c r="H52" s="29"/>
      <c r="I52" s="29"/>
      <c r="J52" s="29"/>
      <c r="K52" s="29"/>
    </row>
    <row r="53" spans="2:11" ht="15.75">
      <c r="B53" s="29"/>
      <c r="C53" s="29"/>
      <c r="D53" s="29"/>
      <c r="E53" s="29"/>
      <c r="F53" s="29"/>
      <c r="G53" s="29"/>
      <c r="H53" s="29"/>
      <c r="I53" s="29"/>
      <c r="J53" s="29"/>
      <c r="K53" s="29"/>
    </row>
    <row r="54" spans="2:11" ht="15.75">
      <c r="B54" s="29"/>
      <c r="C54" s="29"/>
      <c r="D54" s="29"/>
      <c r="E54" s="29"/>
      <c r="F54" s="29"/>
      <c r="G54" s="29"/>
      <c r="H54" s="29"/>
      <c r="I54" s="29"/>
      <c r="J54" s="29"/>
      <c r="K54" s="29"/>
    </row>
    <row r="55" spans="2:11" ht="15.75">
      <c r="B55" s="29"/>
      <c r="C55" s="29"/>
      <c r="D55" s="29"/>
      <c r="E55" s="29"/>
      <c r="F55" s="29"/>
      <c r="G55" s="29"/>
      <c r="H55" s="29"/>
      <c r="I55" s="29"/>
      <c r="J55" s="29"/>
      <c r="K55" s="29"/>
    </row>
    <row r="56" spans="2:11" ht="15.75">
      <c r="B56" s="29"/>
      <c r="C56" s="29"/>
      <c r="D56" s="29"/>
      <c r="E56" s="29"/>
      <c r="F56" s="29"/>
      <c r="G56" s="29"/>
      <c r="H56" s="29"/>
      <c r="I56" s="29"/>
      <c r="J56" s="29"/>
      <c r="K56" s="29"/>
    </row>
    <row r="57" spans="2:11" ht="15.75">
      <c r="B57" s="29"/>
      <c r="C57" s="29"/>
      <c r="D57" s="29"/>
      <c r="E57" s="29"/>
      <c r="F57" s="29"/>
      <c r="G57" s="29"/>
      <c r="H57" s="29"/>
      <c r="I57" s="29"/>
      <c r="J57" s="29"/>
      <c r="K57" s="29"/>
    </row>
    <row r="58" spans="2:11" ht="15.75">
      <c r="B58" s="29"/>
      <c r="C58" s="29"/>
      <c r="D58" s="29"/>
      <c r="E58" s="29"/>
      <c r="F58" s="29"/>
      <c r="G58" s="29"/>
      <c r="H58" s="29"/>
      <c r="I58" s="29"/>
      <c r="J58" s="29"/>
      <c r="K58" s="29"/>
    </row>
    <row r="59" spans="2:11" ht="15.75">
      <c r="B59" s="29"/>
      <c r="C59" s="29"/>
      <c r="D59" s="29"/>
      <c r="E59" s="29"/>
      <c r="F59" s="29"/>
      <c r="G59" s="29"/>
      <c r="H59" s="29"/>
      <c r="I59" s="29"/>
      <c r="J59" s="29"/>
      <c r="K59" s="29"/>
    </row>
    <row r="60" spans="2:12" ht="36" customHeight="1">
      <c r="B60" s="80" t="s">
        <v>52</v>
      </c>
      <c r="C60" s="80"/>
      <c r="D60" s="80"/>
      <c r="E60" s="80"/>
      <c r="F60" s="80"/>
      <c r="G60" s="80"/>
      <c r="H60" s="80"/>
      <c r="I60" s="80"/>
      <c r="J60" s="80"/>
      <c r="K60" s="80"/>
      <c r="L60" s="7"/>
    </row>
  </sheetData>
  <sheetProtection/>
  <mergeCells count="4">
    <mergeCell ref="E7:G7"/>
    <mergeCell ref="I7:K7"/>
    <mergeCell ref="B60:K60"/>
    <mergeCell ref="C48:K48"/>
  </mergeCells>
  <printOptions/>
  <pageMargins left="0.5" right="0.5" top="0.5" bottom="0.5"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zoomScale="75" zoomScaleNormal="75" zoomScalePageLayoutView="0" workbookViewId="0" topLeftCell="A1">
      <selection activeCell="C2" sqref="C2"/>
    </sheetView>
  </sheetViews>
  <sheetFormatPr defaultColWidth="9.00390625" defaultRowHeight="15.75"/>
  <cols>
    <col min="1" max="1" width="3.625" style="4" customWidth="1"/>
    <col min="2" max="2" width="3.125" style="4" customWidth="1"/>
    <col min="3" max="3" width="45.625" style="4" customWidth="1"/>
    <col min="4" max="4" width="2.625" style="4" customWidth="1"/>
    <col min="5" max="5" width="15.625" style="4" customWidth="1"/>
    <col min="6" max="6" width="2.625" style="4" customWidth="1"/>
    <col min="7" max="7" width="15.625" style="4" customWidth="1"/>
    <col min="8" max="8" width="2.625" style="4" customWidth="1"/>
    <col min="9" max="16384" width="9.00390625" style="4" customWidth="1"/>
  </cols>
  <sheetData>
    <row r="1" spans="1:7" s="3" customFormat="1" ht="18.75">
      <c r="A1" s="2" t="s">
        <v>29</v>
      </c>
      <c r="G1" s="2"/>
    </row>
    <row r="3" ht="15.75">
      <c r="A3" s="1" t="s">
        <v>89</v>
      </c>
    </row>
    <row r="4" ht="15.75">
      <c r="A4" s="4" t="s">
        <v>27</v>
      </c>
    </row>
    <row r="6" ht="15.75">
      <c r="G6" s="9"/>
    </row>
    <row r="7" spans="5:7" ht="15.75">
      <c r="E7" s="9" t="s">
        <v>79</v>
      </c>
      <c r="F7" s="9"/>
      <c r="G7" s="9" t="s">
        <v>79</v>
      </c>
    </row>
    <row r="8" spans="5:7" ht="15.75">
      <c r="E8" s="30" t="s">
        <v>90</v>
      </c>
      <c r="F8" s="9"/>
      <c r="G8" s="15">
        <v>38960</v>
      </c>
    </row>
    <row r="9" spans="5:7" ht="15.75">
      <c r="E9" s="9" t="s">
        <v>34</v>
      </c>
      <c r="F9" s="9"/>
      <c r="G9" s="9" t="s">
        <v>34</v>
      </c>
    </row>
    <row r="10" ht="15.75">
      <c r="B10" s="1" t="s">
        <v>64</v>
      </c>
    </row>
    <row r="11" spans="2:7" ht="15.75">
      <c r="B11" s="4" t="s">
        <v>7</v>
      </c>
      <c r="E11" s="16">
        <v>881539</v>
      </c>
      <c r="F11" s="16"/>
      <c r="G11" s="17" t="s">
        <v>31</v>
      </c>
    </row>
    <row r="12" spans="5:7" ht="15.75">
      <c r="E12" s="16"/>
      <c r="F12" s="16"/>
      <c r="G12" s="31"/>
    </row>
    <row r="13" spans="2:7" ht="15.75">
      <c r="B13" s="4" t="s">
        <v>35</v>
      </c>
      <c r="E13" s="16">
        <v>487677</v>
      </c>
      <c r="F13" s="16"/>
      <c r="G13" s="17" t="s">
        <v>31</v>
      </c>
    </row>
    <row r="14" spans="5:7" ht="15.75">
      <c r="E14" s="16"/>
      <c r="F14" s="16"/>
      <c r="G14" s="31"/>
    </row>
    <row r="15" spans="2:7" ht="15.75">
      <c r="B15" s="1" t="s">
        <v>8</v>
      </c>
      <c r="E15" s="16"/>
      <c r="F15" s="16"/>
      <c r="G15" s="31"/>
    </row>
    <row r="16" spans="3:7" ht="15.75">
      <c r="C16" s="4" t="s">
        <v>44</v>
      </c>
      <c r="E16" s="16">
        <v>24209283</v>
      </c>
      <c r="F16" s="16"/>
      <c r="G16" s="17" t="s">
        <v>31</v>
      </c>
    </row>
    <row r="17" spans="3:7" ht="15.75">
      <c r="C17" s="4" t="s">
        <v>36</v>
      </c>
      <c r="E17" s="16">
        <v>90027707</v>
      </c>
      <c r="F17" s="16"/>
      <c r="G17" s="17" t="s">
        <v>31</v>
      </c>
    </row>
    <row r="18" spans="3:7" ht="15.75">
      <c r="C18" s="4" t="s">
        <v>45</v>
      </c>
      <c r="E18" s="16">
        <v>31805052</v>
      </c>
      <c r="F18" s="16"/>
      <c r="G18" s="17" t="s">
        <v>31</v>
      </c>
    </row>
    <row r="19" spans="3:7" ht="15.75">
      <c r="C19" s="4" t="s">
        <v>91</v>
      </c>
      <c r="E19" s="31">
        <v>0</v>
      </c>
      <c r="F19" s="16"/>
      <c r="G19" s="17" t="s">
        <v>31</v>
      </c>
    </row>
    <row r="20" spans="3:7" ht="15.75">
      <c r="C20" s="4" t="s">
        <v>92</v>
      </c>
      <c r="E20" s="16">
        <v>28317560</v>
      </c>
      <c r="F20" s="16"/>
      <c r="G20" s="17" t="s">
        <v>31</v>
      </c>
    </row>
    <row r="21" spans="3:7" ht="15.75">
      <c r="C21" s="4" t="s">
        <v>9</v>
      </c>
      <c r="E21" s="16">
        <v>1640390</v>
      </c>
      <c r="F21" s="16"/>
      <c r="G21" s="17" t="s">
        <v>31</v>
      </c>
    </row>
    <row r="22" spans="5:7" ht="15.75">
      <c r="E22" s="16"/>
      <c r="F22" s="16"/>
      <c r="G22" s="16"/>
    </row>
    <row r="23" spans="5:7" ht="15.75">
      <c r="E23" s="32">
        <f>SUM(E16:E22)</f>
        <v>175999992</v>
      </c>
      <c r="F23" s="16"/>
      <c r="G23" s="73" t="s">
        <v>31</v>
      </c>
    </row>
    <row r="24" spans="2:7" ht="15.75">
      <c r="B24" s="1" t="s">
        <v>10</v>
      </c>
      <c r="E24" s="16"/>
      <c r="F24" s="16"/>
      <c r="G24" s="16"/>
    </row>
    <row r="25" spans="3:7" ht="15.75">
      <c r="C25" s="4" t="s">
        <v>47</v>
      </c>
      <c r="E25" s="16">
        <v>5301401</v>
      </c>
      <c r="F25" s="16"/>
      <c r="G25" s="17" t="s">
        <v>31</v>
      </c>
    </row>
    <row r="26" spans="3:7" ht="15.75">
      <c r="C26" s="4" t="s">
        <v>37</v>
      </c>
      <c r="E26" s="16">
        <v>58341387</v>
      </c>
      <c r="F26" s="16"/>
      <c r="G26" s="17" t="s">
        <v>31</v>
      </c>
    </row>
    <row r="27" spans="3:7" ht="15.75">
      <c r="C27" s="4" t="s">
        <v>48</v>
      </c>
      <c r="E27" s="16">
        <v>2865939</v>
      </c>
      <c r="F27" s="16"/>
      <c r="G27" s="17" t="s">
        <v>31</v>
      </c>
    </row>
    <row r="28" spans="3:7" ht="15.75">
      <c r="C28" s="4" t="s">
        <v>93</v>
      </c>
      <c r="E28" s="16">
        <f>12528+3625852</f>
        <v>3638380</v>
      </c>
      <c r="F28" s="16"/>
      <c r="G28" s="17" t="s">
        <v>31</v>
      </c>
    </row>
    <row r="29" spans="3:7" ht="15.75">
      <c r="C29" s="4" t="s">
        <v>56</v>
      </c>
      <c r="E29" s="16">
        <v>1925436</v>
      </c>
      <c r="F29" s="16"/>
      <c r="G29" s="17" t="s">
        <v>31</v>
      </c>
    </row>
    <row r="30" spans="5:7" ht="15.75">
      <c r="E30" s="32">
        <f>SUM(E25:E29)</f>
        <v>72072543</v>
      </c>
      <c r="F30" s="16"/>
      <c r="G30" s="73" t="s">
        <v>31</v>
      </c>
    </row>
    <row r="31" spans="5:7" ht="15.75">
      <c r="E31" s="16"/>
      <c r="F31" s="16"/>
      <c r="G31" s="16"/>
    </row>
    <row r="32" spans="2:7" ht="15.75">
      <c r="B32" s="1" t="s">
        <v>11</v>
      </c>
      <c r="E32" s="16">
        <f>+E23-E30</f>
        <v>103927449</v>
      </c>
      <c r="F32" s="16"/>
      <c r="G32" s="17" t="s">
        <v>31</v>
      </c>
    </row>
    <row r="33" spans="2:7" ht="15.75">
      <c r="B33" s="1"/>
      <c r="E33" s="16"/>
      <c r="F33" s="16"/>
      <c r="G33" s="31"/>
    </row>
    <row r="34" spans="2:7" ht="15.75">
      <c r="B34" s="1" t="s">
        <v>63</v>
      </c>
      <c r="E34" s="16"/>
      <c r="F34" s="16"/>
      <c r="G34" s="31"/>
    </row>
    <row r="35" spans="2:7" ht="15.75">
      <c r="B35" s="4" t="s">
        <v>58</v>
      </c>
      <c r="E35" s="16">
        <v>-17933</v>
      </c>
      <c r="F35" s="16"/>
      <c r="G35" s="17" t="s">
        <v>31</v>
      </c>
    </row>
    <row r="36" spans="2:7" ht="15.75">
      <c r="B36" s="4" t="s">
        <v>98</v>
      </c>
      <c r="E36" s="33">
        <v>-42922</v>
      </c>
      <c r="F36" s="16"/>
      <c r="G36" s="17" t="s">
        <v>31</v>
      </c>
    </row>
    <row r="37" spans="5:7" ht="15.75">
      <c r="E37" s="33"/>
      <c r="F37" s="16"/>
      <c r="G37" s="31"/>
    </row>
    <row r="38" spans="2:7" ht="16.5" thickBot="1">
      <c r="B38" s="1" t="s">
        <v>66</v>
      </c>
      <c r="E38" s="22">
        <f>SUM(E32:E37)+E11+E13</f>
        <v>105235810</v>
      </c>
      <c r="F38" s="16"/>
      <c r="G38" s="23" t="s">
        <v>31</v>
      </c>
    </row>
    <row r="39" spans="2:7" ht="15.75">
      <c r="B39" s="1"/>
      <c r="E39" s="16"/>
      <c r="F39" s="16"/>
      <c r="G39" s="31"/>
    </row>
    <row r="40" spans="2:7" ht="15.75">
      <c r="B40" s="1" t="s">
        <v>65</v>
      </c>
      <c r="E40" s="16"/>
      <c r="F40" s="16"/>
      <c r="G40" s="16"/>
    </row>
    <row r="41" spans="2:7" ht="15.75">
      <c r="B41" s="1"/>
      <c r="E41" s="16"/>
      <c r="F41" s="16"/>
      <c r="G41" s="16"/>
    </row>
    <row r="42" spans="2:7" ht="15.75">
      <c r="B42" s="4" t="s">
        <v>55</v>
      </c>
      <c r="E42" s="16">
        <v>60000217</v>
      </c>
      <c r="F42" s="16"/>
      <c r="G42" s="17" t="s">
        <v>31</v>
      </c>
    </row>
    <row r="43" spans="2:7" ht="15.75">
      <c r="B43" s="4" t="s">
        <v>38</v>
      </c>
      <c r="E43" s="33">
        <v>19860264</v>
      </c>
      <c r="F43" s="16"/>
      <c r="G43" s="17" t="s">
        <v>31</v>
      </c>
    </row>
    <row r="44" spans="2:7" ht="15.75">
      <c r="B44" s="4" t="s">
        <v>86</v>
      </c>
      <c r="E44" s="33">
        <v>-32051107</v>
      </c>
      <c r="F44" s="16"/>
      <c r="G44" s="17" t="s">
        <v>31</v>
      </c>
    </row>
    <row r="45" spans="2:7" ht="15.75">
      <c r="B45" s="4" t="s">
        <v>57</v>
      </c>
      <c r="E45" s="20">
        <v>57426436</v>
      </c>
      <c r="F45" s="20"/>
      <c r="G45" s="17" t="s">
        <v>31</v>
      </c>
    </row>
    <row r="46" spans="5:7" ht="15.75">
      <c r="E46" s="20"/>
      <c r="F46" s="16"/>
      <c r="G46" s="37"/>
    </row>
    <row r="47" spans="2:7" ht="16.5" thickBot="1">
      <c r="B47" s="1" t="s">
        <v>42</v>
      </c>
      <c r="E47" s="22">
        <f>SUM(E42:E46)</f>
        <v>105235810</v>
      </c>
      <c r="F47" s="16"/>
      <c r="G47" s="23" t="s">
        <v>31</v>
      </c>
    </row>
    <row r="48" spans="2:7" ht="15.75">
      <c r="B48" s="1"/>
      <c r="E48" s="16"/>
      <c r="F48" s="16"/>
      <c r="G48" s="31"/>
    </row>
    <row r="50" spans="2:7" ht="16.5" thickBot="1">
      <c r="B50" s="1" t="s">
        <v>78</v>
      </c>
      <c r="C50" s="1"/>
      <c r="D50" s="1"/>
      <c r="E50" s="34">
        <f>E47/120000434</f>
        <v>0.8769619116544195</v>
      </c>
      <c r="F50" s="1"/>
      <c r="G50" s="74" t="s">
        <v>31</v>
      </c>
    </row>
    <row r="53" spans="2:11" ht="35.25" customHeight="1">
      <c r="B53" s="80" t="s">
        <v>67</v>
      </c>
      <c r="C53" s="80"/>
      <c r="D53" s="80"/>
      <c r="E53" s="80"/>
      <c r="F53" s="80"/>
      <c r="G53" s="80"/>
      <c r="H53" s="7"/>
      <c r="I53" s="7"/>
      <c r="J53" s="7"/>
      <c r="K53" s="7"/>
    </row>
  </sheetData>
  <sheetProtection/>
  <mergeCells count="1">
    <mergeCell ref="B53:G53"/>
  </mergeCells>
  <printOptions/>
  <pageMargins left="0.5" right="0.5" top="0.5" bottom="0.5" header="0.29" footer="0.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75" zoomScaleNormal="75" zoomScalePageLayoutView="0" workbookViewId="0" topLeftCell="A1">
      <selection activeCell="B2" sqref="B2"/>
    </sheetView>
  </sheetViews>
  <sheetFormatPr defaultColWidth="9.00390625" defaultRowHeight="15.75"/>
  <cols>
    <col min="1" max="1" width="3.625" style="4" customWidth="1"/>
    <col min="2" max="2" width="12.625" style="4" customWidth="1"/>
    <col min="3" max="3" width="18.50390625" style="4" customWidth="1"/>
    <col min="4" max="4" width="14.625" style="4" customWidth="1"/>
    <col min="5" max="5" width="2.625" style="4" customWidth="1"/>
    <col min="6" max="6" width="13.75390625" style="4" customWidth="1"/>
    <col min="7" max="7" width="3.00390625" style="4" customWidth="1"/>
    <col min="8" max="8" width="12.125" style="4" bestFit="1" customWidth="1"/>
    <col min="9" max="9" width="2.625" style="4" customWidth="1"/>
    <col min="10" max="10" width="14.25390625" style="4" customWidth="1"/>
    <col min="11" max="11" width="2.625" style="4" customWidth="1"/>
    <col min="12" max="12" width="14.125" style="4" customWidth="1"/>
    <col min="13" max="13" width="2.625" style="4" customWidth="1"/>
    <col min="14" max="16384" width="9.00390625" style="4" customWidth="1"/>
  </cols>
  <sheetData>
    <row r="1" spans="1:12" s="3" customFormat="1" ht="18.75">
      <c r="A1" s="2" t="s">
        <v>29</v>
      </c>
      <c r="L1" s="2"/>
    </row>
    <row r="3" ht="15.75">
      <c r="A3" s="1" t="s">
        <v>16</v>
      </c>
    </row>
    <row r="4" ht="15.75">
      <c r="A4" s="1" t="s">
        <v>119</v>
      </c>
    </row>
    <row r="5" ht="15.75">
      <c r="A5" s="4" t="s">
        <v>27</v>
      </c>
    </row>
    <row r="7" ht="15.75">
      <c r="H7" s="9" t="s">
        <v>87</v>
      </c>
    </row>
    <row r="8" spans="4:12" ht="15.75">
      <c r="D8" s="9" t="s">
        <v>12</v>
      </c>
      <c r="E8" s="9"/>
      <c r="F8" s="9" t="s">
        <v>12</v>
      </c>
      <c r="G8" s="9"/>
      <c r="H8" s="9" t="s">
        <v>88</v>
      </c>
      <c r="I8" s="9"/>
      <c r="J8" s="9" t="s">
        <v>59</v>
      </c>
      <c r="K8" s="9"/>
      <c r="L8" s="9"/>
    </row>
    <row r="9" spans="4:12" ht="15.75">
      <c r="D9" s="9" t="s">
        <v>13</v>
      </c>
      <c r="E9" s="9"/>
      <c r="F9" s="9" t="s">
        <v>14</v>
      </c>
      <c r="G9" s="9"/>
      <c r="H9" s="9" t="s">
        <v>85</v>
      </c>
      <c r="I9" s="9"/>
      <c r="J9" s="9" t="s">
        <v>60</v>
      </c>
      <c r="K9" s="9"/>
      <c r="L9" s="9" t="s">
        <v>15</v>
      </c>
    </row>
    <row r="10" spans="4:12" ht="15.75">
      <c r="D10" s="9" t="s">
        <v>34</v>
      </c>
      <c r="E10" s="9"/>
      <c r="F10" s="9" t="s">
        <v>34</v>
      </c>
      <c r="G10" s="9"/>
      <c r="H10" s="9" t="s">
        <v>34</v>
      </c>
      <c r="I10" s="9"/>
      <c r="J10" s="9" t="s">
        <v>34</v>
      </c>
      <c r="K10" s="9"/>
      <c r="L10" s="9" t="s">
        <v>34</v>
      </c>
    </row>
    <row r="12" spans="2:12" ht="15.75">
      <c r="B12" s="4" t="s">
        <v>39</v>
      </c>
      <c r="D12" s="10">
        <v>2</v>
      </c>
      <c r="E12" s="10"/>
      <c r="F12" s="10">
        <v>0</v>
      </c>
      <c r="G12" s="10"/>
      <c r="H12" s="10">
        <v>0</v>
      </c>
      <c r="I12" s="10"/>
      <c r="J12" s="10">
        <v>0</v>
      </c>
      <c r="K12" s="10"/>
      <c r="L12" s="10">
        <f>SUM(D12:K12)</f>
        <v>2</v>
      </c>
    </row>
    <row r="13" spans="4:12" ht="15.75">
      <c r="D13" s="10"/>
      <c r="E13" s="10"/>
      <c r="F13" s="10"/>
      <c r="G13" s="10"/>
      <c r="H13" s="10"/>
      <c r="I13" s="10"/>
      <c r="J13" s="10"/>
      <c r="K13" s="10"/>
      <c r="L13" s="10"/>
    </row>
    <row r="14" spans="2:12" ht="15.75">
      <c r="B14" s="5" t="s">
        <v>96</v>
      </c>
      <c r="D14" s="10"/>
      <c r="E14" s="10"/>
      <c r="F14" s="10"/>
      <c r="G14" s="10"/>
      <c r="H14" s="10"/>
      <c r="I14" s="10"/>
      <c r="J14" s="10"/>
      <c r="K14" s="10"/>
      <c r="L14" s="10"/>
    </row>
    <row r="15" spans="2:12" s="5" customFormat="1" ht="15.75">
      <c r="B15" s="75" t="s">
        <v>94</v>
      </c>
      <c r="D15" s="11">
        <v>46247715</v>
      </c>
      <c r="E15" s="11"/>
      <c r="F15" s="11">
        <v>0</v>
      </c>
      <c r="G15" s="11"/>
      <c r="H15" s="11">
        <v>-32051107</v>
      </c>
      <c r="I15" s="11"/>
      <c r="J15" s="11">
        <v>41590709</v>
      </c>
      <c r="K15" s="11"/>
      <c r="L15" s="11">
        <f>SUM(D15:K15)</f>
        <v>55787317</v>
      </c>
    </row>
    <row r="16" spans="2:12" s="5" customFormat="1" ht="15.75">
      <c r="B16" s="75" t="s">
        <v>95</v>
      </c>
      <c r="D16" s="11">
        <v>13752500</v>
      </c>
      <c r="E16" s="11"/>
      <c r="F16" s="11">
        <v>21453900</v>
      </c>
      <c r="G16" s="11"/>
      <c r="H16" s="11"/>
      <c r="I16" s="11"/>
      <c r="J16" s="11"/>
      <c r="K16" s="11"/>
      <c r="L16" s="10">
        <f>SUM(D16:K16)</f>
        <v>35206400</v>
      </c>
    </row>
    <row r="17" spans="2:12" s="5" customFormat="1" ht="15.75">
      <c r="B17" s="75"/>
      <c r="D17" s="11"/>
      <c r="E17" s="11"/>
      <c r="F17" s="11"/>
      <c r="G17" s="11"/>
      <c r="H17" s="11"/>
      <c r="I17" s="11"/>
      <c r="J17" s="11"/>
      <c r="K17" s="11"/>
      <c r="L17" s="11"/>
    </row>
    <row r="18" spans="2:12" s="5" customFormat="1" ht="15.75">
      <c r="B18" s="5" t="s">
        <v>97</v>
      </c>
      <c r="D18" s="11">
        <v>0</v>
      </c>
      <c r="E18" s="11"/>
      <c r="F18" s="11">
        <v>-1593636</v>
      </c>
      <c r="G18" s="11"/>
      <c r="H18" s="11">
        <v>0</v>
      </c>
      <c r="I18" s="11"/>
      <c r="J18" s="11">
        <v>0</v>
      </c>
      <c r="K18" s="11"/>
      <c r="L18" s="10">
        <f>SUM(D18:K18)</f>
        <v>-1593636</v>
      </c>
    </row>
    <row r="19" spans="4:12" ht="15.75">
      <c r="D19" s="10"/>
      <c r="E19" s="10"/>
      <c r="F19" s="10"/>
      <c r="G19" s="10"/>
      <c r="H19" s="10"/>
      <c r="I19" s="10"/>
      <c r="J19" s="10"/>
      <c r="K19" s="10"/>
      <c r="L19" s="10"/>
    </row>
    <row r="20" spans="2:12" ht="15.75">
      <c r="B20" s="4" t="s">
        <v>6</v>
      </c>
      <c r="D20" s="10">
        <v>0</v>
      </c>
      <c r="E20" s="10"/>
      <c r="F20" s="10">
        <v>0</v>
      </c>
      <c r="G20" s="10"/>
      <c r="H20" s="10">
        <v>0</v>
      </c>
      <c r="I20" s="10"/>
      <c r="J20" s="10">
        <f>'Income Statement'!I34</f>
        <v>15835727</v>
      </c>
      <c r="K20" s="10"/>
      <c r="L20" s="10">
        <f>SUM(D20:K20)</f>
        <v>15835727</v>
      </c>
    </row>
    <row r="21" spans="4:12" ht="15.75">
      <c r="D21" s="10"/>
      <c r="E21" s="10"/>
      <c r="F21" s="10"/>
      <c r="G21" s="10"/>
      <c r="H21" s="10"/>
      <c r="I21" s="10"/>
      <c r="J21" s="10"/>
      <c r="K21" s="10"/>
      <c r="L21" s="10"/>
    </row>
    <row r="22" spans="2:12" ht="16.5" thickBot="1">
      <c r="B22" s="4" t="s">
        <v>117</v>
      </c>
      <c r="D22" s="12">
        <f>SUM(D12:D21)</f>
        <v>60000217</v>
      </c>
      <c r="E22" s="12">
        <f>SUM(E12:E21)</f>
        <v>0</v>
      </c>
      <c r="F22" s="12">
        <f>SUM(F12:F21)</f>
        <v>19860264</v>
      </c>
      <c r="G22" s="12"/>
      <c r="H22" s="12">
        <f>SUM(H12:H21)</f>
        <v>-32051107</v>
      </c>
      <c r="I22" s="12"/>
      <c r="J22" s="12">
        <f>SUM(J12:J21)</f>
        <v>57426436</v>
      </c>
      <c r="K22" s="12"/>
      <c r="L22" s="12">
        <f>SUM(L12:L21)</f>
        <v>105235810</v>
      </c>
    </row>
    <row r="23" spans="4:12" ht="15.75">
      <c r="D23" s="58"/>
      <c r="E23" s="58"/>
      <c r="F23" s="58"/>
      <c r="G23" s="58"/>
      <c r="H23" s="58"/>
      <c r="I23" s="58"/>
      <c r="J23" s="58"/>
      <c r="K23" s="58"/>
      <c r="L23" s="58"/>
    </row>
    <row r="24" spans="4:12" ht="15.75">
      <c r="D24" s="58"/>
      <c r="E24" s="58"/>
      <c r="F24" s="58"/>
      <c r="G24" s="58"/>
      <c r="H24" s="58"/>
      <c r="I24" s="58"/>
      <c r="J24" s="58"/>
      <c r="K24" s="58"/>
      <c r="L24" s="58"/>
    </row>
    <row r="25" spans="4:12" ht="15.75">
      <c r="D25" s="58"/>
      <c r="E25" s="58"/>
      <c r="F25" s="58"/>
      <c r="G25" s="58"/>
      <c r="H25" s="58"/>
      <c r="I25" s="58"/>
      <c r="J25" s="58"/>
      <c r="K25" s="58"/>
      <c r="L25" s="58"/>
    </row>
    <row r="26" spans="4:12" ht="15.75">
      <c r="D26" s="58"/>
      <c r="E26" s="58"/>
      <c r="F26" s="58"/>
      <c r="G26" s="58"/>
      <c r="H26" s="58"/>
      <c r="I26" s="58"/>
      <c r="J26" s="58"/>
      <c r="K26" s="58"/>
      <c r="L26" s="58"/>
    </row>
    <row r="27" spans="4:12" ht="15.75">
      <c r="D27" s="58"/>
      <c r="E27" s="58"/>
      <c r="F27" s="58"/>
      <c r="G27" s="58"/>
      <c r="H27" s="58"/>
      <c r="I27" s="58"/>
      <c r="J27" s="58"/>
      <c r="K27" s="58"/>
      <c r="L27" s="58"/>
    </row>
    <row r="28" spans="4:12" ht="15.75">
      <c r="D28" s="58"/>
      <c r="E28" s="58"/>
      <c r="F28" s="58"/>
      <c r="G28" s="58"/>
      <c r="H28" s="58"/>
      <c r="I28" s="58"/>
      <c r="J28" s="58"/>
      <c r="K28" s="58"/>
      <c r="L28" s="58"/>
    </row>
    <row r="29" spans="4:12" ht="15.75">
      <c r="D29" s="58"/>
      <c r="E29" s="58"/>
      <c r="F29" s="58"/>
      <c r="G29" s="58"/>
      <c r="H29" s="58"/>
      <c r="I29" s="58"/>
      <c r="J29" s="58"/>
      <c r="K29" s="58"/>
      <c r="L29" s="58"/>
    </row>
    <row r="30" spans="4:12" ht="15.75">
      <c r="D30" s="58"/>
      <c r="E30" s="58"/>
      <c r="F30" s="58"/>
      <c r="G30" s="58"/>
      <c r="H30" s="58"/>
      <c r="I30" s="58"/>
      <c r="J30" s="58"/>
      <c r="K30" s="58"/>
      <c r="L30" s="58"/>
    </row>
    <row r="31" spans="4:12" ht="15.75">
      <c r="D31" s="58"/>
      <c r="E31" s="58"/>
      <c r="F31" s="58"/>
      <c r="G31" s="58"/>
      <c r="H31" s="58"/>
      <c r="I31" s="58"/>
      <c r="J31" s="58"/>
      <c r="K31" s="58"/>
      <c r="L31" s="58"/>
    </row>
    <row r="32" spans="4:12" ht="15.75">
      <c r="D32" s="58"/>
      <c r="E32" s="58"/>
      <c r="F32" s="58"/>
      <c r="G32" s="58"/>
      <c r="H32" s="58"/>
      <c r="I32" s="58"/>
      <c r="J32" s="58"/>
      <c r="K32" s="58"/>
      <c r="L32" s="58"/>
    </row>
    <row r="33" spans="4:12" ht="15.75">
      <c r="D33" s="58"/>
      <c r="E33" s="58"/>
      <c r="F33" s="58"/>
      <c r="G33" s="58"/>
      <c r="H33" s="58"/>
      <c r="I33" s="58"/>
      <c r="J33" s="58"/>
      <c r="K33" s="58"/>
      <c r="L33" s="58"/>
    </row>
    <row r="34" spans="4:12" ht="15.75">
      <c r="D34" s="58"/>
      <c r="E34" s="58"/>
      <c r="F34" s="58"/>
      <c r="G34" s="58"/>
      <c r="H34" s="58"/>
      <c r="I34" s="58"/>
      <c r="J34" s="58"/>
      <c r="K34" s="58"/>
      <c r="L34" s="58"/>
    </row>
    <row r="35" spans="4:12" ht="15.75">
      <c r="D35" s="58"/>
      <c r="E35" s="58"/>
      <c r="F35" s="58"/>
      <c r="G35" s="58"/>
      <c r="H35" s="58"/>
      <c r="I35" s="58"/>
      <c r="J35" s="58"/>
      <c r="K35" s="58"/>
      <c r="L35" s="58"/>
    </row>
    <row r="36" spans="4:12" ht="15.75">
      <c r="D36" s="58"/>
      <c r="E36" s="58"/>
      <c r="F36" s="58"/>
      <c r="G36" s="58"/>
      <c r="H36" s="58"/>
      <c r="I36" s="58"/>
      <c r="J36" s="58"/>
      <c r="K36" s="58"/>
      <c r="L36" s="58"/>
    </row>
    <row r="37" spans="4:12" ht="15.75">
      <c r="D37" s="58"/>
      <c r="E37" s="58"/>
      <c r="F37" s="58"/>
      <c r="G37" s="58"/>
      <c r="H37" s="58"/>
      <c r="I37" s="58"/>
      <c r="J37" s="58"/>
      <c r="K37" s="58"/>
      <c r="L37" s="58"/>
    </row>
    <row r="38" spans="4:12" ht="15.75">
      <c r="D38" s="58"/>
      <c r="E38" s="58"/>
      <c r="F38" s="58"/>
      <c r="G38" s="58"/>
      <c r="H38" s="58"/>
      <c r="I38" s="58"/>
      <c r="J38" s="58"/>
      <c r="K38" s="58"/>
      <c r="L38" s="58"/>
    </row>
    <row r="39" spans="4:12" ht="15.75">
      <c r="D39" s="58"/>
      <c r="E39" s="58"/>
      <c r="F39" s="58"/>
      <c r="G39" s="58"/>
      <c r="H39" s="58"/>
      <c r="I39" s="58"/>
      <c r="J39" s="58"/>
      <c r="K39" s="58"/>
      <c r="L39" s="58"/>
    </row>
    <row r="40" spans="4:12" ht="15.75">
      <c r="D40" s="58"/>
      <c r="E40" s="58"/>
      <c r="F40" s="58"/>
      <c r="G40" s="58"/>
      <c r="H40" s="58"/>
      <c r="I40" s="58"/>
      <c r="J40" s="58"/>
      <c r="K40" s="58"/>
      <c r="L40" s="58"/>
    </row>
    <row r="41" spans="4:12" ht="15.75">
      <c r="D41" s="58"/>
      <c r="E41" s="58"/>
      <c r="F41" s="58"/>
      <c r="G41" s="58"/>
      <c r="H41" s="58"/>
      <c r="I41" s="58"/>
      <c r="J41" s="58"/>
      <c r="K41" s="58"/>
      <c r="L41" s="58"/>
    </row>
    <row r="42" spans="4:12" ht="15.75">
      <c r="D42" s="58"/>
      <c r="E42" s="58"/>
      <c r="F42" s="58"/>
      <c r="G42" s="58"/>
      <c r="H42" s="58"/>
      <c r="I42" s="58"/>
      <c r="J42" s="58"/>
      <c r="K42" s="58"/>
      <c r="L42" s="58"/>
    </row>
    <row r="43" spans="4:12" ht="15.75">
      <c r="D43" s="58"/>
      <c r="E43" s="58"/>
      <c r="F43" s="58"/>
      <c r="G43" s="58"/>
      <c r="H43" s="58"/>
      <c r="I43" s="58"/>
      <c r="J43" s="58"/>
      <c r="K43" s="58"/>
      <c r="L43" s="58"/>
    </row>
    <row r="44" spans="4:12" ht="15.75">
      <c r="D44" s="58"/>
      <c r="E44" s="58"/>
      <c r="F44" s="58"/>
      <c r="G44" s="58"/>
      <c r="H44" s="58"/>
      <c r="I44" s="58"/>
      <c r="J44" s="58"/>
      <c r="K44" s="58"/>
      <c r="L44" s="58"/>
    </row>
    <row r="45" spans="4:12" ht="15.75">
      <c r="D45" s="58"/>
      <c r="E45" s="58"/>
      <c r="F45" s="58"/>
      <c r="G45" s="58"/>
      <c r="H45" s="58"/>
      <c r="I45" s="58"/>
      <c r="J45" s="58"/>
      <c r="K45" s="58"/>
      <c r="L45" s="58"/>
    </row>
    <row r="46" spans="4:12" ht="15.75">
      <c r="D46" s="58"/>
      <c r="E46" s="58"/>
      <c r="F46" s="58"/>
      <c r="G46" s="58"/>
      <c r="H46" s="58"/>
      <c r="I46" s="58"/>
      <c r="J46" s="58"/>
      <c r="K46" s="58"/>
      <c r="L46" s="58"/>
    </row>
    <row r="47" spans="4:12" ht="15.75">
      <c r="D47" s="58"/>
      <c r="E47" s="58"/>
      <c r="F47" s="58"/>
      <c r="G47" s="58"/>
      <c r="H47" s="58"/>
      <c r="I47" s="58"/>
      <c r="J47" s="58"/>
      <c r="K47" s="58"/>
      <c r="L47" s="58"/>
    </row>
    <row r="48" spans="4:12" ht="15.75">
      <c r="D48" s="58"/>
      <c r="E48" s="58"/>
      <c r="F48" s="58"/>
      <c r="G48" s="58"/>
      <c r="H48" s="58"/>
      <c r="I48" s="58"/>
      <c r="J48" s="58"/>
      <c r="K48" s="58"/>
      <c r="L48" s="58"/>
    </row>
    <row r="49" spans="4:12" ht="15.75">
      <c r="D49" s="58"/>
      <c r="E49" s="58"/>
      <c r="F49" s="58"/>
      <c r="G49" s="58"/>
      <c r="H49" s="58"/>
      <c r="I49" s="58"/>
      <c r="J49" s="58"/>
      <c r="K49" s="58"/>
      <c r="L49" s="58"/>
    </row>
    <row r="50" spans="4:12" ht="15.75">
      <c r="D50" s="58"/>
      <c r="E50" s="58"/>
      <c r="F50" s="58"/>
      <c r="G50" s="58"/>
      <c r="H50" s="58"/>
      <c r="I50" s="58"/>
      <c r="J50" s="58"/>
      <c r="K50" s="58"/>
      <c r="L50" s="58"/>
    </row>
    <row r="51" spans="4:12" ht="15.75">
      <c r="D51" s="58"/>
      <c r="E51" s="58"/>
      <c r="F51" s="58"/>
      <c r="G51" s="58"/>
      <c r="H51" s="58"/>
      <c r="I51" s="58"/>
      <c r="J51" s="58"/>
      <c r="K51" s="58"/>
      <c r="L51" s="58"/>
    </row>
    <row r="52" spans="4:12" ht="15.75">
      <c r="D52" s="58"/>
      <c r="E52" s="58"/>
      <c r="F52" s="58"/>
      <c r="G52" s="58"/>
      <c r="H52" s="58"/>
      <c r="I52" s="58"/>
      <c r="J52" s="58"/>
      <c r="K52" s="58"/>
      <c r="L52" s="58"/>
    </row>
    <row r="53" spans="4:12" ht="15.75">
      <c r="D53" s="58"/>
      <c r="E53" s="58"/>
      <c r="F53" s="58"/>
      <c r="G53" s="58"/>
      <c r="H53" s="58"/>
      <c r="I53" s="58"/>
      <c r="J53" s="58"/>
      <c r="K53" s="58"/>
      <c r="L53" s="58"/>
    </row>
    <row r="55" spans="2:13" ht="34.5" customHeight="1">
      <c r="B55" s="80" t="s">
        <v>68</v>
      </c>
      <c r="C55" s="80"/>
      <c r="D55" s="80"/>
      <c r="E55" s="80"/>
      <c r="F55" s="80"/>
      <c r="G55" s="80"/>
      <c r="H55" s="80"/>
      <c r="I55" s="80"/>
      <c r="J55" s="80"/>
      <c r="K55" s="80"/>
      <c r="L55" s="80"/>
      <c r="M55" s="7"/>
    </row>
  </sheetData>
  <sheetProtection/>
  <mergeCells count="1">
    <mergeCell ref="B55:L55"/>
  </mergeCells>
  <printOptions/>
  <pageMargins left="0.5" right="0.25" top="0.5" bottom="0.5"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90"/>
  <sheetViews>
    <sheetView tabSelected="1" zoomScale="75" zoomScaleNormal="75" zoomScalePageLayoutView="0" workbookViewId="0" topLeftCell="A1">
      <selection activeCell="O11" sqref="O11"/>
    </sheetView>
  </sheetViews>
  <sheetFormatPr defaultColWidth="9.00390625" defaultRowHeight="15.75"/>
  <cols>
    <col min="1" max="1" width="3.625" style="39" customWidth="1"/>
    <col min="2" max="2" width="5.625" style="39" customWidth="1"/>
    <col min="3" max="7" width="10.625" style="39" customWidth="1"/>
    <col min="8" max="8" width="2.625" style="39" customWidth="1"/>
    <col min="9" max="9" width="15.625" style="40" customWidth="1"/>
    <col min="10" max="10" width="2.625" style="39" customWidth="1"/>
    <col min="11" max="11" width="15.625" style="39" customWidth="1"/>
    <col min="12" max="16384" width="9.00390625" style="39" customWidth="1"/>
  </cols>
  <sheetData>
    <row r="1" spans="1:9" s="41" customFormat="1" ht="18.75">
      <c r="A1" s="6" t="s">
        <v>29</v>
      </c>
      <c r="I1" s="2"/>
    </row>
    <row r="2" ht="15.75">
      <c r="A2" s="38"/>
    </row>
    <row r="3" ht="15.75">
      <c r="A3" s="38" t="s">
        <v>28</v>
      </c>
    </row>
    <row r="4" ht="15.75">
      <c r="A4" s="38" t="s">
        <v>118</v>
      </c>
    </row>
    <row r="5" ht="15.75">
      <c r="A5" s="39" t="s">
        <v>27</v>
      </c>
    </row>
    <row r="7" ht="15.75">
      <c r="K7" s="8" t="s">
        <v>75</v>
      </c>
    </row>
    <row r="8" spans="9:11" ht="15.75">
      <c r="I8" s="8" t="s">
        <v>81</v>
      </c>
      <c r="K8" s="8" t="s">
        <v>72</v>
      </c>
    </row>
    <row r="9" spans="9:11" ht="15.75">
      <c r="I9" s="8" t="s">
        <v>76</v>
      </c>
      <c r="K9" s="8" t="s">
        <v>80</v>
      </c>
    </row>
    <row r="10" spans="2:11" s="47" customFormat="1" ht="15.75">
      <c r="B10" s="46"/>
      <c r="C10" s="46"/>
      <c r="D10" s="46"/>
      <c r="E10" s="46"/>
      <c r="F10" s="46"/>
      <c r="G10" s="46"/>
      <c r="H10" s="46"/>
      <c r="I10" s="15">
        <v>39233</v>
      </c>
      <c r="J10" s="42"/>
      <c r="K10" s="15">
        <v>38868</v>
      </c>
    </row>
    <row r="11" spans="2:11" s="48" customFormat="1" ht="15.75">
      <c r="B11" s="43"/>
      <c r="C11" s="43"/>
      <c r="D11" s="43"/>
      <c r="E11" s="43"/>
      <c r="F11" s="43"/>
      <c r="G11" s="43"/>
      <c r="H11" s="43"/>
      <c r="I11" s="44" t="s">
        <v>34</v>
      </c>
      <c r="J11" s="45"/>
      <c r="K11" s="44" t="s">
        <v>34</v>
      </c>
    </row>
    <row r="12" spans="2:11" s="48" customFormat="1" ht="15.75">
      <c r="B12" s="46" t="s">
        <v>107</v>
      </c>
      <c r="C12" s="46"/>
      <c r="D12" s="46"/>
      <c r="E12" s="46"/>
      <c r="F12" s="46"/>
      <c r="G12" s="46"/>
      <c r="H12" s="46"/>
      <c r="I12" s="49"/>
      <c r="J12" s="45"/>
      <c r="K12" s="49"/>
    </row>
    <row r="13" spans="2:11" s="48" customFormat="1" ht="7.5" customHeight="1">
      <c r="B13" s="46"/>
      <c r="C13" s="46"/>
      <c r="D13" s="46"/>
      <c r="E13" s="46"/>
      <c r="F13" s="46"/>
      <c r="G13" s="46"/>
      <c r="H13" s="46"/>
      <c r="I13" s="49"/>
      <c r="J13" s="45"/>
      <c r="K13" s="49"/>
    </row>
    <row r="14" spans="2:11" s="48" customFormat="1" ht="15.75">
      <c r="B14" s="46" t="s">
        <v>4</v>
      </c>
      <c r="C14" s="46"/>
      <c r="D14" s="46"/>
      <c r="E14" s="46"/>
      <c r="F14" s="46"/>
      <c r="G14" s="46"/>
      <c r="H14" s="46"/>
      <c r="I14" s="62">
        <f>'Income Statement'!I30</f>
        <v>21095727</v>
      </c>
      <c r="J14" s="50"/>
      <c r="K14" s="17" t="s">
        <v>31</v>
      </c>
    </row>
    <row r="15" spans="2:11" s="48" customFormat="1" ht="7.5" customHeight="1">
      <c r="B15" s="46"/>
      <c r="C15" s="46"/>
      <c r="D15" s="46"/>
      <c r="E15" s="46"/>
      <c r="F15" s="46"/>
      <c r="G15" s="46"/>
      <c r="H15" s="46"/>
      <c r="I15" s="62"/>
      <c r="J15" s="50"/>
      <c r="K15" s="62"/>
    </row>
    <row r="16" spans="2:11" s="48" customFormat="1" ht="15.75">
      <c r="B16" s="46" t="s">
        <v>17</v>
      </c>
      <c r="C16" s="46"/>
      <c r="D16" s="46"/>
      <c r="E16" s="46"/>
      <c r="F16" s="46"/>
      <c r="G16" s="46"/>
      <c r="H16" s="46"/>
      <c r="I16" s="62"/>
      <c r="J16" s="50"/>
      <c r="K16" s="62"/>
    </row>
    <row r="17" spans="2:11" s="48" customFormat="1" ht="7.5" customHeight="1">
      <c r="B17" s="46"/>
      <c r="C17" s="46"/>
      <c r="D17" s="46"/>
      <c r="E17" s="46"/>
      <c r="F17" s="46"/>
      <c r="G17" s="46"/>
      <c r="H17" s="46"/>
      <c r="I17" s="62"/>
      <c r="J17" s="50"/>
      <c r="K17" s="62"/>
    </row>
    <row r="18" spans="2:11" s="48" customFormat="1" ht="15.75">
      <c r="B18" s="46"/>
      <c r="C18" s="46" t="s">
        <v>18</v>
      </c>
      <c r="D18" s="46"/>
      <c r="E18" s="46"/>
      <c r="F18" s="46"/>
      <c r="G18" s="46"/>
      <c r="H18" s="46"/>
      <c r="I18" s="62">
        <v>124350</v>
      </c>
      <c r="J18" s="50"/>
      <c r="K18" s="17" t="s">
        <v>31</v>
      </c>
    </row>
    <row r="19" spans="2:11" s="48" customFormat="1" ht="15.75">
      <c r="B19" s="46"/>
      <c r="C19" s="46" t="s">
        <v>20</v>
      </c>
      <c r="D19" s="46"/>
      <c r="E19" s="46"/>
      <c r="F19" s="46"/>
      <c r="G19" s="46"/>
      <c r="H19" s="46"/>
      <c r="I19" s="62">
        <v>63280</v>
      </c>
      <c r="J19" s="50"/>
      <c r="K19" s="17" t="s">
        <v>31</v>
      </c>
    </row>
    <row r="20" spans="2:11" s="48" customFormat="1" ht="15.75">
      <c r="B20" s="46"/>
      <c r="C20" s="46" t="s">
        <v>19</v>
      </c>
      <c r="D20" s="46"/>
      <c r="E20" s="46"/>
      <c r="F20" s="46"/>
      <c r="G20" s="46"/>
      <c r="H20" s="46"/>
      <c r="I20" s="62">
        <v>-156362</v>
      </c>
      <c r="J20" s="50"/>
      <c r="K20" s="17" t="s">
        <v>31</v>
      </c>
    </row>
    <row r="21" spans="2:11" s="48" customFormat="1" ht="15.75">
      <c r="B21" s="46"/>
      <c r="C21" s="46" t="s">
        <v>32</v>
      </c>
      <c r="D21" s="46"/>
      <c r="E21" s="46"/>
      <c r="F21" s="46"/>
      <c r="G21" s="46"/>
      <c r="H21" s="46"/>
      <c r="I21" s="62">
        <f>-'Income Statement'!I28</f>
        <v>-1448906</v>
      </c>
      <c r="J21" s="50"/>
      <c r="K21" s="17" t="s">
        <v>31</v>
      </c>
    </row>
    <row r="22" spans="2:11" s="48" customFormat="1" ht="7.5" customHeight="1">
      <c r="B22" s="46"/>
      <c r="C22" s="46"/>
      <c r="D22" s="46"/>
      <c r="E22" s="46"/>
      <c r="F22" s="46"/>
      <c r="G22" s="46"/>
      <c r="H22" s="46"/>
      <c r="I22" s="71"/>
      <c r="J22" s="50"/>
      <c r="K22" s="71"/>
    </row>
    <row r="23" spans="2:11" s="48" customFormat="1" ht="7.5" customHeight="1">
      <c r="B23" s="46"/>
      <c r="C23" s="46"/>
      <c r="D23" s="46"/>
      <c r="E23" s="46"/>
      <c r="F23" s="46"/>
      <c r="G23" s="46"/>
      <c r="H23" s="46"/>
      <c r="I23" s="72"/>
      <c r="J23" s="46"/>
      <c r="K23" s="72"/>
    </row>
    <row r="24" spans="2:11" s="48" customFormat="1" ht="15.75">
      <c r="B24" s="46" t="s">
        <v>21</v>
      </c>
      <c r="C24" s="46"/>
      <c r="D24" s="46"/>
      <c r="E24" s="46"/>
      <c r="F24" s="46"/>
      <c r="G24" s="46"/>
      <c r="H24" s="46"/>
      <c r="I24" s="63">
        <f>+I14+SUM(I18:I21)</f>
        <v>19678089</v>
      </c>
      <c r="J24" s="51"/>
      <c r="K24" s="17" t="s">
        <v>31</v>
      </c>
    </row>
    <row r="25" spans="2:11" s="48" customFormat="1" ht="7.5" customHeight="1">
      <c r="B25" s="46"/>
      <c r="C25" s="46"/>
      <c r="D25" s="46"/>
      <c r="E25" s="46"/>
      <c r="F25" s="46"/>
      <c r="G25" s="46"/>
      <c r="H25" s="46"/>
      <c r="I25" s="63"/>
      <c r="J25" s="52"/>
      <c r="K25" s="63"/>
    </row>
    <row r="26" spans="2:11" s="48" customFormat="1" ht="15.75">
      <c r="B26" s="46" t="s">
        <v>43</v>
      </c>
      <c r="C26" s="46"/>
      <c r="D26" s="46"/>
      <c r="E26" s="46"/>
      <c r="F26" s="46"/>
      <c r="G26" s="46"/>
      <c r="H26" s="46"/>
      <c r="I26" s="63"/>
      <c r="J26" s="52"/>
      <c r="K26" s="63"/>
    </row>
    <row r="27" spans="2:11" s="48" customFormat="1" ht="7.5" customHeight="1">
      <c r="B27" s="46"/>
      <c r="C27" s="46"/>
      <c r="D27" s="46"/>
      <c r="E27" s="46"/>
      <c r="F27" s="46"/>
      <c r="G27" s="46"/>
      <c r="H27" s="46"/>
      <c r="I27" s="63"/>
      <c r="J27" s="52"/>
      <c r="K27" s="63"/>
    </row>
    <row r="28" spans="2:11" s="48" customFormat="1" ht="15.75">
      <c r="B28" s="46"/>
      <c r="C28" s="46" t="s">
        <v>44</v>
      </c>
      <c r="D28" s="46"/>
      <c r="E28" s="46"/>
      <c r="F28" s="46"/>
      <c r="G28" s="46"/>
      <c r="H28" s="46"/>
      <c r="I28" s="62">
        <v>14594487</v>
      </c>
      <c r="J28" s="50"/>
      <c r="K28" s="17" t="s">
        <v>31</v>
      </c>
    </row>
    <row r="29" spans="2:11" s="48" customFormat="1" ht="15.75">
      <c r="B29" s="46"/>
      <c r="C29" s="46" t="s">
        <v>36</v>
      </c>
      <c r="D29" s="46"/>
      <c r="E29" s="46"/>
      <c r="F29" s="46"/>
      <c r="G29" s="46"/>
      <c r="H29" s="46"/>
      <c r="I29" s="62">
        <v>-47265112</v>
      </c>
      <c r="J29" s="50"/>
      <c r="K29" s="17" t="s">
        <v>31</v>
      </c>
    </row>
    <row r="30" spans="2:11" s="48" customFormat="1" ht="15.75">
      <c r="B30" s="46"/>
      <c r="C30" s="46" t="s">
        <v>45</v>
      </c>
      <c r="D30" s="46"/>
      <c r="E30" s="46"/>
      <c r="F30" s="46"/>
      <c r="G30" s="46"/>
      <c r="H30" s="46"/>
      <c r="I30" s="62">
        <v>-18358934</v>
      </c>
      <c r="J30" s="50"/>
      <c r="K30" s="17" t="s">
        <v>31</v>
      </c>
    </row>
    <row r="31" spans="2:11" s="48" customFormat="1" ht="7.5" customHeight="1">
      <c r="B31" s="46"/>
      <c r="C31" s="46"/>
      <c r="D31" s="46"/>
      <c r="E31" s="46"/>
      <c r="F31" s="46"/>
      <c r="G31" s="46"/>
      <c r="H31" s="46"/>
      <c r="I31" s="62"/>
      <c r="J31" s="50"/>
      <c r="K31" s="62"/>
    </row>
    <row r="32" spans="2:11" s="48" customFormat="1" ht="15.75">
      <c r="B32" s="46" t="s">
        <v>46</v>
      </c>
      <c r="C32" s="46"/>
      <c r="D32" s="46"/>
      <c r="E32" s="46"/>
      <c r="F32" s="46"/>
      <c r="G32" s="46"/>
      <c r="H32" s="46"/>
      <c r="I32" s="63"/>
      <c r="J32" s="52"/>
      <c r="K32" s="63"/>
    </row>
    <row r="33" spans="2:11" s="48" customFormat="1" ht="7.5" customHeight="1">
      <c r="B33" s="46"/>
      <c r="C33" s="46"/>
      <c r="D33" s="46"/>
      <c r="E33" s="46"/>
      <c r="F33" s="46"/>
      <c r="G33" s="46"/>
      <c r="H33" s="46"/>
      <c r="I33" s="63"/>
      <c r="J33" s="52"/>
      <c r="K33" s="63"/>
    </row>
    <row r="34" spans="2:11" s="48" customFormat="1" ht="15.75">
      <c r="B34" s="46"/>
      <c r="C34" s="46" t="s">
        <v>47</v>
      </c>
      <c r="D34" s="46"/>
      <c r="E34" s="46"/>
      <c r="F34" s="46"/>
      <c r="G34" s="46"/>
      <c r="H34" s="46"/>
      <c r="I34" s="62">
        <v>3717391</v>
      </c>
      <c r="J34" s="50"/>
      <c r="K34" s="17" t="s">
        <v>31</v>
      </c>
    </row>
    <row r="35" spans="2:11" s="48" customFormat="1" ht="15.75">
      <c r="B35" s="46"/>
      <c r="C35" s="46" t="s">
        <v>37</v>
      </c>
      <c r="D35" s="46"/>
      <c r="E35" s="46"/>
      <c r="F35" s="46"/>
      <c r="G35" s="46"/>
      <c r="H35" s="46"/>
      <c r="I35" s="62">
        <v>27834014</v>
      </c>
      <c r="J35" s="50"/>
      <c r="K35" s="17" t="s">
        <v>31</v>
      </c>
    </row>
    <row r="36" spans="2:11" s="48" customFormat="1" ht="15.75">
      <c r="B36" s="46"/>
      <c r="C36" s="46" t="s">
        <v>48</v>
      </c>
      <c r="D36" s="46"/>
      <c r="E36" s="46"/>
      <c r="F36" s="46"/>
      <c r="G36" s="46"/>
      <c r="H36" s="46"/>
      <c r="I36" s="62">
        <v>-416573</v>
      </c>
      <c r="J36" s="50"/>
      <c r="K36" s="17" t="s">
        <v>31</v>
      </c>
    </row>
    <row r="37" spans="2:11" s="48" customFormat="1" ht="7.5" customHeight="1">
      <c r="B37" s="46"/>
      <c r="C37" s="46"/>
      <c r="D37" s="46"/>
      <c r="E37" s="46"/>
      <c r="F37" s="46"/>
      <c r="G37" s="46"/>
      <c r="H37" s="46"/>
      <c r="I37" s="71"/>
      <c r="J37" s="50"/>
      <c r="K37" s="71"/>
    </row>
    <row r="38" spans="2:11" s="48" customFormat="1" ht="7.5" customHeight="1">
      <c r="B38" s="46"/>
      <c r="C38" s="46"/>
      <c r="D38" s="46"/>
      <c r="E38" s="46"/>
      <c r="F38" s="46"/>
      <c r="G38" s="46"/>
      <c r="H38" s="46"/>
      <c r="I38" s="64"/>
      <c r="J38" s="50"/>
      <c r="K38" s="64"/>
    </row>
    <row r="39" spans="2:11" s="48" customFormat="1" ht="15.75">
      <c r="B39" s="77" t="s">
        <v>100</v>
      </c>
      <c r="C39" s="46"/>
      <c r="D39" s="46"/>
      <c r="E39" s="46"/>
      <c r="F39" s="46"/>
      <c r="G39" s="46"/>
      <c r="H39" s="46"/>
      <c r="I39" s="62">
        <f>+SUM(I28:I36)+I24</f>
        <v>-216638</v>
      </c>
      <c r="J39" s="50"/>
      <c r="K39" s="17" t="s">
        <v>31</v>
      </c>
    </row>
    <row r="40" spans="2:11" s="48" customFormat="1" ht="7.5" customHeight="1">
      <c r="B40" s="46"/>
      <c r="C40" s="46"/>
      <c r="D40" s="46"/>
      <c r="E40" s="46"/>
      <c r="F40" s="46"/>
      <c r="G40" s="46"/>
      <c r="H40" s="46"/>
      <c r="I40" s="62"/>
      <c r="J40" s="50"/>
      <c r="K40" s="62"/>
    </row>
    <row r="41" spans="2:11" s="48" customFormat="1" ht="15.75">
      <c r="B41" s="46" t="s">
        <v>23</v>
      </c>
      <c r="C41" s="46"/>
      <c r="D41" s="46"/>
      <c r="E41" s="46"/>
      <c r="F41" s="46"/>
      <c r="G41" s="46"/>
      <c r="H41" s="46"/>
      <c r="I41" s="62">
        <f>-I20</f>
        <v>156362</v>
      </c>
      <c r="J41" s="50"/>
      <c r="K41" s="17" t="s">
        <v>31</v>
      </c>
    </row>
    <row r="42" spans="2:11" s="48" customFormat="1" ht="15.75">
      <c r="B42" s="46" t="s">
        <v>22</v>
      </c>
      <c r="C42" s="46"/>
      <c r="D42" s="46"/>
      <c r="E42" s="46"/>
      <c r="F42" s="46"/>
      <c r="G42" s="46"/>
      <c r="H42" s="46"/>
      <c r="I42" s="62">
        <v>-9454614</v>
      </c>
      <c r="J42" s="50"/>
      <c r="K42" s="17" t="s">
        <v>31</v>
      </c>
    </row>
    <row r="43" spans="2:11" s="48" customFormat="1" ht="7.5" customHeight="1">
      <c r="B43" s="46"/>
      <c r="C43" s="46"/>
      <c r="D43" s="46"/>
      <c r="E43" s="46"/>
      <c r="F43" s="46"/>
      <c r="G43" s="46"/>
      <c r="H43" s="46"/>
      <c r="I43" s="71"/>
      <c r="J43" s="50"/>
      <c r="K43" s="71"/>
    </row>
    <row r="44" spans="2:11" s="48" customFormat="1" ht="7.5" customHeight="1">
      <c r="B44" s="46"/>
      <c r="C44" s="46"/>
      <c r="D44" s="46"/>
      <c r="E44" s="46"/>
      <c r="F44" s="46"/>
      <c r="G44" s="46"/>
      <c r="H44" s="46"/>
      <c r="I44" s="64"/>
      <c r="J44" s="50"/>
      <c r="K44" s="64"/>
    </row>
    <row r="45" spans="2:11" s="48" customFormat="1" ht="15.75">
      <c r="B45" s="77" t="s">
        <v>99</v>
      </c>
      <c r="C45" s="46"/>
      <c r="D45" s="46"/>
      <c r="E45" s="46"/>
      <c r="F45" s="46"/>
      <c r="G45" s="46"/>
      <c r="H45" s="46"/>
      <c r="I45" s="71">
        <f>+I39+SUM(I41:I42)</f>
        <v>-9514890</v>
      </c>
      <c r="J45" s="50"/>
      <c r="K45" s="19" t="s">
        <v>31</v>
      </c>
    </row>
    <row r="46" spans="2:11" s="48" customFormat="1" ht="7.5" customHeight="1">
      <c r="B46" s="46"/>
      <c r="C46" s="46"/>
      <c r="D46" s="46"/>
      <c r="E46" s="46"/>
      <c r="F46" s="46"/>
      <c r="G46" s="46"/>
      <c r="H46" s="46"/>
      <c r="I46" s="62"/>
      <c r="J46" s="50"/>
      <c r="K46" s="62"/>
    </row>
    <row r="47" spans="2:11" s="48" customFormat="1" ht="15.75">
      <c r="B47" s="77" t="s">
        <v>101</v>
      </c>
      <c r="C47" s="46"/>
      <c r="D47" s="46"/>
      <c r="E47" s="46"/>
      <c r="F47" s="46"/>
      <c r="G47" s="46"/>
      <c r="H47" s="46"/>
      <c r="I47" s="62"/>
      <c r="J47" s="50"/>
      <c r="K47" s="62"/>
    </row>
    <row r="48" spans="2:11" s="48" customFormat="1" ht="7.5" customHeight="1">
      <c r="B48" s="46"/>
      <c r="C48" s="46"/>
      <c r="D48" s="46"/>
      <c r="E48" s="46"/>
      <c r="F48" s="46"/>
      <c r="G48" s="46"/>
      <c r="H48" s="46"/>
      <c r="I48" s="65"/>
      <c r="J48" s="50"/>
      <c r="K48" s="65"/>
    </row>
    <row r="49" spans="2:11" s="48" customFormat="1" ht="15.75">
      <c r="B49" s="77" t="s">
        <v>103</v>
      </c>
      <c r="C49" s="46"/>
      <c r="D49" s="46"/>
      <c r="E49" s="46"/>
      <c r="F49" s="46"/>
      <c r="G49" s="46"/>
      <c r="H49" s="46"/>
      <c r="I49" s="65">
        <v>-7700</v>
      </c>
      <c r="J49" s="50"/>
      <c r="K49" s="17" t="s">
        <v>31</v>
      </c>
    </row>
    <row r="50" spans="2:11" s="48" customFormat="1" ht="15.75">
      <c r="B50" s="77" t="s">
        <v>106</v>
      </c>
      <c r="C50" s="46"/>
      <c r="D50" s="46"/>
      <c r="E50" s="46"/>
      <c r="F50" s="46"/>
      <c r="G50" s="46"/>
      <c r="H50" s="46"/>
      <c r="I50" s="65">
        <v>-2</v>
      </c>
      <c r="J50" s="50"/>
      <c r="K50" s="17"/>
    </row>
    <row r="51" spans="2:11" s="48" customFormat="1" ht="15.75">
      <c r="B51" s="77" t="s">
        <v>104</v>
      </c>
      <c r="C51" s="46"/>
      <c r="D51" s="46"/>
      <c r="E51" s="46"/>
      <c r="F51" s="46"/>
      <c r="G51" s="46"/>
      <c r="H51" s="46"/>
      <c r="I51" s="65">
        <f>13752500+21453900</f>
        <v>35206400</v>
      </c>
      <c r="J51" s="50"/>
      <c r="K51" s="17"/>
    </row>
    <row r="52" spans="2:11" s="48" customFormat="1" ht="15.75">
      <c r="B52" s="77" t="s">
        <v>105</v>
      </c>
      <c r="C52" s="46"/>
      <c r="D52" s="46"/>
      <c r="E52" s="46"/>
      <c r="F52" s="46"/>
      <c r="G52" s="46"/>
      <c r="H52" s="46"/>
      <c r="I52" s="65">
        <v>-1593636</v>
      </c>
      <c r="J52" s="50"/>
      <c r="K52" s="17" t="s">
        <v>31</v>
      </c>
    </row>
    <row r="53" spans="2:11" s="48" customFormat="1" ht="7.5" customHeight="1">
      <c r="B53" s="46"/>
      <c r="C53" s="46"/>
      <c r="D53" s="46"/>
      <c r="E53" s="46"/>
      <c r="F53" s="46"/>
      <c r="G53" s="46"/>
      <c r="H53" s="46"/>
      <c r="I53" s="66"/>
      <c r="J53" s="50"/>
      <c r="K53" s="66"/>
    </row>
    <row r="54" spans="2:11" s="48" customFormat="1" ht="7.5" customHeight="1">
      <c r="B54" s="46"/>
      <c r="C54" s="46"/>
      <c r="D54" s="46"/>
      <c r="E54" s="46"/>
      <c r="F54" s="46"/>
      <c r="G54" s="46"/>
      <c r="H54" s="46"/>
      <c r="I54" s="67"/>
      <c r="J54" s="50"/>
      <c r="K54" s="67"/>
    </row>
    <row r="55" spans="2:11" s="48" customFormat="1" ht="15.75">
      <c r="B55" s="77" t="s">
        <v>102</v>
      </c>
      <c r="C55" s="46"/>
      <c r="D55" s="46"/>
      <c r="E55" s="46"/>
      <c r="F55" s="46"/>
      <c r="G55" s="46"/>
      <c r="H55" s="46"/>
      <c r="I55" s="66">
        <f>+SUM(I48:I52)</f>
        <v>33605062</v>
      </c>
      <c r="J55" s="50"/>
      <c r="K55" s="17" t="s">
        <v>31</v>
      </c>
    </row>
    <row r="56" spans="2:11" s="48" customFormat="1" ht="7.5" customHeight="1">
      <c r="B56" s="46"/>
      <c r="C56" s="46"/>
      <c r="D56" s="46"/>
      <c r="E56" s="46"/>
      <c r="F56" s="46"/>
      <c r="G56" s="46"/>
      <c r="H56" s="46"/>
      <c r="I56" s="67"/>
      <c r="J56" s="50"/>
      <c r="K56" s="69"/>
    </row>
    <row r="57" spans="2:11" s="48" customFormat="1" ht="15.75">
      <c r="B57" s="46" t="s">
        <v>61</v>
      </c>
      <c r="C57" s="46"/>
      <c r="D57" s="46"/>
      <c r="E57" s="46"/>
      <c r="F57" s="46"/>
      <c r="G57" s="46"/>
      <c r="H57" s="46"/>
      <c r="I57" s="62"/>
      <c r="J57" s="50"/>
      <c r="K57" s="62"/>
    </row>
    <row r="58" spans="2:11" s="48" customFormat="1" ht="7.5" customHeight="1">
      <c r="B58" s="46"/>
      <c r="C58" s="46"/>
      <c r="D58" s="46"/>
      <c r="E58" s="46"/>
      <c r="F58" s="46"/>
      <c r="G58" s="46"/>
      <c r="H58" s="46"/>
      <c r="I58" s="65"/>
      <c r="J58" s="50"/>
      <c r="K58" s="65"/>
    </row>
    <row r="59" spans="2:11" s="48" customFormat="1" ht="15.75">
      <c r="B59" s="46" t="s">
        <v>108</v>
      </c>
      <c r="C59" s="46"/>
      <c r="D59" s="46"/>
      <c r="E59" s="46"/>
      <c r="F59" s="46"/>
      <c r="G59" s="46"/>
      <c r="H59" s="46"/>
      <c r="I59" s="65">
        <v>-260000</v>
      </c>
      <c r="J59" s="50"/>
      <c r="K59" s="17" t="s">
        <v>31</v>
      </c>
    </row>
    <row r="60" spans="2:11" s="48" customFormat="1" ht="15.75">
      <c r="B60" s="46" t="s">
        <v>109</v>
      </c>
      <c r="C60" s="46"/>
      <c r="D60" s="46"/>
      <c r="E60" s="46"/>
      <c r="F60" s="46"/>
      <c r="G60" s="46"/>
      <c r="H60" s="46"/>
      <c r="I60" s="65">
        <v>-263970</v>
      </c>
      <c r="J60" s="50"/>
      <c r="K60" s="17" t="s">
        <v>31</v>
      </c>
    </row>
    <row r="61" spans="2:11" s="48" customFormat="1" ht="15.75">
      <c r="B61" s="46" t="s">
        <v>24</v>
      </c>
      <c r="C61" s="46"/>
      <c r="D61" s="46"/>
      <c r="E61" s="46"/>
      <c r="F61" s="46"/>
      <c r="G61" s="46"/>
      <c r="H61" s="46"/>
      <c r="I61" s="65">
        <f>-I19</f>
        <v>-63280</v>
      </c>
      <c r="J61" s="50"/>
      <c r="K61" s="17" t="s">
        <v>31</v>
      </c>
    </row>
    <row r="62" spans="2:11" s="48" customFormat="1" ht="15.75">
      <c r="B62" s="46" t="s">
        <v>49</v>
      </c>
      <c r="C62" s="46"/>
      <c r="D62" s="46"/>
      <c r="E62" s="46"/>
      <c r="F62" s="46"/>
      <c r="G62" s="46"/>
      <c r="H62" s="46"/>
      <c r="I62" s="65">
        <v>-36612</v>
      </c>
      <c r="J62" s="50"/>
      <c r="K62" s="17" t="s">
        <v>31</v>
      </c>
    </row>
    <row r="63" spans="2:11" s="48" customFormat="1" ht="7.5" customHeight="1">
      <c r="B63" s="46"/>
      <c r="C63" s="46"/>
      <c r="D63" s="46"/>
      <c r="E63" s="46"/>
      <c r="F63" s="46"/>
      <c r="G63" s="46"/>
      <c r="H63" s="46"/>
      <c r="I63" s="66"/>
      <c r="J63" s="50"/>
      <c r="K63" s="66"/>
    </row>
    <row r="64" spans="2:11" s="48" customFormat="1" ht="7.5" customHeight="1">
      <c r="B64" s="46"/>
      <c r="C64" s="46"/>
      <c r="D64" s="46"/>
      <c r="E64" s="46"/>
      <c r="F64" s="46"/>
      <c r="G64" s="46"/>
      <c r="H64" s="46"/>
      <c r="I64" s="67"/>
      <c r="J64" s="50"/>
      <c r="K64" s="67"/>
    </row>
    <row r="65" spans="2:11" s="48" customFormat="1" ht="15.75">
      <c r="B65" s="46" t="s">
        <v>25</v>
      </c>
      <c r="C65" s="46"/>
      <c r="D65" s="46"/>
      <c r="E65" s="46"/>
      <c r="F65" s="46"/>
      <c r="G65" s="46"/>
      <c r="H65" s="46"/>
      <c r="I65" s="66">
        <f>+SUM(I58:I62)</f>
        <v>-623862</v>
      </c>
      <c r="J65" s="50"/>
      <c r="K65" s="17" t="s">
        <v>31</v>
      </c>
    </row>
    <row r="66" spans="2:11" s="48" customFormat="1" ht="7.5" customHeight="1">
      <c r="B66" s="46"/>
      <c r="C66" s="46"/>
      <c r="D66" s="46"/>
      <c r="E66" s="46"/>
      <c r="F66" s="46"/>
      <c r="G66" s="46"/>
      <c r="H66" s="46"/>
      <c r="I66" s="69"/>
      <c r="J66" s="50"/>
      <c r="K66" s="69"/>
    </row>
    <row r="67" spans="2:11" s="48" customFormat="1" ht="15.75">
      <c r="B67" s="46" t="s">
        <v>82</v>
      </c>
      <c r="C67" s="46"/>
      <c r="D67" s="46"/>
      <c r="E67" s="46"/>
      <c r="F67" s="46"/>
      <c r="G67" s="46"/>
      <c r="H67" s="46"/>
      <c r="I67" s="68">
        <f>+I45+I65+I55</f>
        <v>23466310</v>
      </c>
      <c r="J67" s="53"/>
      <c r="K67" s="17" t="s">
        <v>31</v>
      </c>
    </row>
    <row r="68" spans="2:11" s="48" customFormat="1" ht="7.5" customHeight="1">
      <c r="B68" s="46"/>
      <c r="C68" s="46"/>
      <c r="D68" s="46"/>
      <c r="E68" s="46"/>
      <c r="F68" s="46"/>
      <c r="G68" s="46"/>
      <c r="H68" s="46"/>
      <c r="I68" s="68"/>
      <c r="J68" s="50"/>
      <c r="K68" s="68"/>
    </row>
    <row r="69" spans="2:11" s="48" customFormat="1" ht="15.75">
      <c r="B69" s="46" t="s">
        <v>26</v>
      </c>
      <c r="C69" s="46"/>
      <c r="D69" s="46"/>
      <c r="E69" s="46"/>
      <c r="F69" s="46"/>
      <c r="G69" s="46"/>
      <c r="H69" s="46"/>
      <c r="I69" s="68"/>
      <c r="J69" s="50"/>
      <c r="K69" s="68"/>
    </row>
    <row r="70" spans="2:11" s="48" customFormat="1" ht="15.75">
      <c r="B70" s="46" t="s">
        <v>50</v>
      </c>
      <c r="C70" s="46"/>
      <c r="D70" s="46"/>
      <c r="E70" s="46"/>
      <c r="F70" s="46"/>
      <c r="G70" s="46"/>
      <c r="H70" s="46"/>
      <c r="I70" s="68">
        <f>2341818</f>
        <v>2341818</v>
      </c>
      <c r="J70" s="50"/>
      <c r="K70" s="17" t="s">
        <v>31</v>
      </c>
    </row>
    <row r="71" spans="2:11" s="48" customFormat="1" ht="7.5" customHeight="1">
      <c r="B71" s="46"/>
      <c r="C71" s="46"/>
      <c r="D71" s="46"/>
      <c r="E71" s="46"/>
      <c r="F71" s="46"/>
      <c r="G71" s="46"/>
      <c r="H71" s="46"/>
      <c r="I71" s="66"/>
      <c r="J71" s="53"/>
      <c r="K71" s="66"/>
    </row>
    <row r="72" spans="2:11" s="48" customFormat="1" ht="15.75">
      <c r="B72" s="46" t="s">
        <v>26</v>
      </c>
      <c r="C72" s="46"/>
      <c r="D72" s="46"/>
      <c r="E72" s="46"/>
      <c r="F72" s="46"/>
      <c r="G72" s="46"/>
      <c r="H72" s="46"/>
      <c r="I72" s="69"/>
      <c r="J72" s="50"/>
      <c r="K72" s="69"/>
    </row>
    <row r="73" spans="2:11" s="48" customFormat="1" ht="16.5" thickBot="1">
      <c r="B73" s="46" t="s">
        <v>51</v>
      </c>
      <c r="C73" s="46"/>
      <c r="D73" s="46"/>
      <c r="E73" s="46"/>
      <c r="F73" s="46"/>
      <c r="G73" s="46"/>
      <c r="H73" s="46"/>
      <c r="I73" s="70">
        <f>+I70+I67</f>
        <v>25808128</v>
      </c>
      <c r="J73" s="50"/>
      <c r="K73" s="26" t="s">
        <v>31</v>
      </c>
    </row>
    <row r="74" spans="2:11" s="48" customFormat="1" ht="15.75">
      <c r="B74" s="46"/>
      <c r="C74" s="46"/>
      <c r="D74" s="46"/>
      <c r="E74" s="46"/>
      <c r="F74" s="46"/>
      <c r="G74" s="46"/>
      <c r="H74" s="46"/>
      <c r="I74" s="67"/>
      <c r="J74" s="50"/>
      <c r="K74" s="21"/>
    </row>
    <row r="75" spans="2:11" s="48" customFormat="1" ht="15.75">
      <c r="B75" s="46"/>
      <c r="C75" s="46"/>
      <c r="D75" s="46"/>
      <c r="E75" s="46"/>
      <c r="F75" s="46"/>
      <c r="G75" s="46"/>
      <c r="H75" s="46"/>
      <c r="I75" s="67"/>
      <c r="J75" s="50"/>
      <c r="K75" s="21"/>
    </row>
    <row r="76" spans="2:11" s="48" customFormat="1" ht="15.75">
      <c r="B76" s="46" t="s">
        <v>110</v>
      </c>
      <c r="C76" s="46"/>
      <c r="D76" s="46"/>
      <c r="E76" s="46"/>
      <c r="F76" s="46"/>
      <c r="G76" s="46"/>
      <c r="H76" s="46"/>
      <c r="I76" s="16">
        <v>28317560</v>
      </c>
      <c r="J76" s="50"/>
      <c r="K76" s="17" t="s">
        <v>31</v>
      </c>
    </row>
    <row r="77" spans="2:11" s="48" customFormat="1" ht="15.75">
      <c r="B77" s="46" t="s">
        <v>9</v>
      </c>
      <c r="C77" s="46"/>
      <c r="D77" s="46"/>
      <c r="E77" s="46"/>
      <c r="F77" s="46"/>
      <c r="G77" s="46"/>
      <c r="H77" s="46"/>
      <c r="I77" s="16">
        <v>1640390</v>
      </c>
      <c r="J77" s="50"/>
      <c r="K77" s="17" t="s">
        <v>31</v>
      </c>
    </row>
    <row r="78" spans="2:11" s="48" customFormat="1" ht="15.75">
      <c r="B78" s="46" t="s">
        <v>111</v>
      </c>
      <c r="C78" s="46"/>
      <c r="D78" s="46"/>
      <c r="E78" s="46"/>
      <c r="F78" s="46"/>
      <c r="G78" s="46"/>
      <c r="H78" s="46"/>
      <c r="I78" s="16">
        <v>-3625852</v>
      </c>
      <c r="J78" s="50"/>
      <c r="K78" s="17" t="s">
        <v>31</v>
      </c>
    </row>
    <row r="79" spans="2:11" s="48" customFormat="1" ht="7.5" customHeight="1">
      <c r="B79" s="46"/>
      <c r="C79" s="46"/>
      <c r="D79" s="46"/>
      <c r="E79" s="46"/>
      <c r="F79" s="46"/>
      <c r="G79" s="46"/>
      <c r="H79" s="46"/>
      <c r="I79" s="66"/>
      <c r="J79" s="50"/>
      <c r="K79" s="19"/>
    </row>
    <row r="80" spans="2:11" s="48" customFormat="1" ht="7.5" customHeight="1">
      <c r="B80" s="46"/>
      <c r="C80" s="46"/>
      <c r="D80" s="46"/>
      <c r="E80" s="46"/>
      <c r="F80" s="46"/>
      <c r="G80" s="46"/>
      <c r="H80" s="46"/>
      <c r="I80" s="67"/>
      <c r="J80" s="50"/>
      <c r="K80" s="21"/>
    </row>
    <row r="81" spans="2:11" s="48" customFormat="1" ht="15.75">
      <c r="B81" s="46"/>
      <c r="C81" s="46"/>
      <c r="D81" s="46"/>
      <c r="E81" s="46"/>
      <c r="F81" s="46"/>
      <c r="G81" s="46"/>
      <c r="H81" s="46"/>
      <c r="I81" s="67">
        <f>SUM(I76:I80)</f>
        <v>26332098</v>
      </c>
      <c r="J81" s="50"/>
      <c r="K81" s="17" t="s">
        <v>31</v>
      </c>
    </row>
    <row r="82" spans="2:11" s="48" customFormat="1" ht="7.5" customHeight="1">
      <c r="B82" s="46"/>
      <c r="C82" s="46"/>
      <c r="D82" s="46"/>
      <c r="E82" s="46"/>
      <c r="F82" s="46"/>
      <c r="G82" s="46"/>
      <c r="H82" s="46"/>
      <c r="I82" s="67"/>
      <c r="J82" s="50"/>
      <c r="K82" s="21"/>
    </row>
    <row r="83" spans="2:11" s="48" customFormat="1" ht="15.75">
      <c r="B83" s="46" t="s">
        <v>112</v>
      </c>
      <c r="C83" s="46" t="s">
        <v>113</v>
      </c>
      <c r="D83" s="46"/>
      <c r="E83" s="46"/>
      <c r="F83" s="46"/>
      <c r="G83" s="46"/>
      <c r="H83" s="46"/>
      <c r="I83" s="67">
        <v>-260000</v>
      </c>
      <c r="J83" s="50"/>
      <c r="K83" s="17" t="s">
        <v>31</v>
      </c>
    </row>
    <row r="84" spans="2:11" s="48" customFormat="1" ht="15.75">
      <c r="B84" s="46"/>
      <c r="C84" s="46" t="s">
        <v>114</v>
      </c>
      <c r="D84" s="46"/>
      <c r="E84" s="46"/>
      <c r="F84" s="46"/>
      <c r="G84" s="46"/>
      <c r="H84" s="46"/>
      <c r="I84" s="67">
        <v>-263970</v>
      </c>
      <c r="J84" s="50"/>
      <c r="K84" s="17" t="s">
        <v>31</v>
      </c>
    </row>
    <row r="85" spans="2:11" s="48" customFormat="1" ht="7.5" customHeight="1">
      <c r="B85" s="46"/>
      <c r="C85" s="46"/>
      <c r="D85" s="46"/>
      <c r="E85" s="46"/>
      <c r="F85" s="46"/>
      <c r="G85" s="46"/>
      <c r="H85" s="46"/>
      <c r="I85" s="66"/>
      <c r="J85" s="50"/>
      <c r="K85" s="19"/>
    </row>
    <row r="86" spans="2:11" s="48" customFormat="1" ht="7.5" customHeight="1">
      <c r="B86" s="46"/>
      <c r="C86" s="46"/>
      <c r="D86" s="46"/>
      <c r="E86" s="46"/>
      <c r="F86" s="46"/>
      <c r="G86" s="46"/>
      <c r="H86" s="46"/>
      <c r="I86" s="67"/>
      <c r="J86" s="50"/>
      <c r="K86" s="21"/>
    </row>
    <row r="87" spans="2:11" s="48" customFormat="1" ht="16.5" thickBot="1">
      <c r="B87" s="46"/>
      <c r="C87" s="46"/>
      <c r="D87" s="46"/>
      <c r="E87" s="46"/>
      <c r="F87" s="46"/>
      <c r="G87" s="46"/>
      <c r="H87" s="46"/>
      <c r="I87" s="78">
        <f>SUM(I81:I85)</f>
        <v>25808128</v>
      </c>
      <c r="J87" s="55"/>
      <c r="K87" s="26" t="s">
        <v>31</v>
      </c>
    </row>
    <row r="88" spans="2:11" s="48" customFormat="1" ht="15.75">
      <c r="B88" s="46"/>
      <c r="C88" s="46"/>
      <c r="D88" s="46"/>
      <c r="E88" s="46"/>
      <c r="F88" s="46"/>
      <c r="G88" s="46"/>
      <c r="H88" s="46"/>
      <c r="I88" s="54"/>
      <c r="J88" s="55"/>
      <c r="K88" s="46"/>
    </row>
    <row r="90" spans="2:11" ht="33" customHeight="1">
      <c r="B90" s="82" t="s">
        <v>69</v>
      </c>
      <c r="C90" s="82"/>
      <c r="D90" s="82"/>
      <c r="E90" s="82"/>
      <c r="F90" s="82"/>
      <c r="G90" s="82"/>
      <c r="H90" s="82"/>
      <c r="I90" s="82"/>
      <c r="J90" s="56"/>
      <c r="K90" s="56"/>
    </row>
  </sheetData>
  <sheetProtection/>
  <mergeCells count="1">
    <mergeCell ref="B90:I90"/>
  </mergeCells>
  <printOptions/>
  <pageMargins left="0.5" right="0.5" top="0.5" bottom="0.3" header="0.5" footer="0.21"/>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a2098</dc:creator>
  <cp:keywords/>
  <dc:description/>
  <cp:lastModifiedBy>Patrick</cp:lastModifiedBy>
  <cp:lastPrinted>2007-07-20T09:39:43Z</cp:lastPrinted>
  <dcterms:created xsi:type="dcterms:W3CDTF">2004-05-11T09:22:50Z</dcterms:created>
  <dcterms:modified xsi:type="dcterms:W3CDTF">2007-07-26T06:46:28Z</dcterms:modified>
  <cp:category/>
  <cp:version/>
  <cp:contentType/>
  <cp:contentStatus/>
</cp:coreProperties>
</file>